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45" activeTab="0"/>
  </bookViews>
  <sheets>
    <sheet name="Sayfa1" sheetId="1" r:id="rId1"/>
  </sheets>
  <definedNames>
    <definedName name="Asama">'Sayfa1'!$B$2</definedName>
    <definedName name="AsamaAd">'Sayfa1'!$E$2</definedName>
    <definedName name="AyAd">'Sayfa1'!$E$3</definedName>
    <definedName name="AyNo">'Sayfa1'!$B$3</definedName>
    <definedName name="BaslikSatir">'Sayfa1'!#REF!</definedName>
    <definedName name="BaslikSutun">'Sayfa1'!$F$1</definedName>
    <definedName name="ButceYil">'Sayfa1'!$B$1</definedName>
    <definedName name="KurKod">'Sayfa1'!$B$5</definedName>
    <definedName name="Kurum">'Sayfa1'!$B$6</definedName>
    <definedName name="Saat">'Sayfa1'!#REF!</definedName>
    <definedName name="SatirBaslik">'Sayfa1'!$A$22:$B$76</definedName>
    <definedName name="SutunBaslik">'Sayfa1'!$F$13:$AJ$17</definedName>
    <definedName name="SutunBaslik4">'Sayfa1'!#REF!</definedName>
    <definedName name="TabloSatir">'Sayfa1'!#REF!</definedName>
    <definedName name="TabloSutun">'Sayfa1'!$G$1</definedName>
    <definedName name="TeklifYil">'Sayfa1'!$B$4</definedName>
    <definedName name="_xlnm.Print_Area" localSheetId="0">'Sayfa1'!#REF!</definedName>
  </definedNames>
  <calcPr fullCalcOnLoad="1"/>
</workbook>
</file>

<file path=xl/sharedStrings.xml><?xml version="1.0" encoding="utf-8"?>
<sst xmlns="http://schemas.openxmlformats.org/spreadsheetml/2006/main" count="482" uniqueCount="135">
  <si>
    <t>YIL:</t>
  </si>
  <si>
    <t/>
  </si>
  <si>
    <t>AŞAMA:</t>
  </si>
  <si>
    <t>AY:</t>
  </si>
  <si>
    <t>TEKLİF YIL:</t>
  </si>
  <si>
    <t>KURKOD:</t>
  </si>
  <si>
    <t>KURUM:</t>
  </si>
  <si>
    <t>BÜTÇE GİDERLERİNİN GELİŞİMİ</t>
  </si>
  <si>
    <t>FORMUL</t>
  </si>
  <si>
    <t>ABSHARCAMA</t>
  </si>
  <si>
    <t>ABSODENEK</t>
  </si>
  <si>
    <t>X</t>
  </si>
  <si>
    <t>ABSHARCAMATAHMIN</t>
  </si>
  <si>
    <t>YIL</t>
  </si>
  <si>
    <t>ASAMA</t>
  </si>
  <si>
    <t>AY</t>
  </si>
  <si>
    <t>KURKOD</t>
  </si>
  <si>
    <t>Bütçe Yıl:</t>
  </si>
  <si>
    <t>Kurum Kod:</t>
  </si>
  <si>
    <t>OCAK GERÇEKLEŞME</t>
  </si>
  <si>
    <t>ŞUBAT GERÇEKLEŞME</t>
  </si>
  <si>
    <t>MART GERÇEKLEŞME</t>
  </si>
  <si>
    <t>NİSAN GERÇEKLEŞME</t>
  </si>
  <si>
    <t>MAYIS GERÇEKLEŞME</t>
  </si>
  <si>
    <t>HAZİRAN GERÇEKLEŞME</t>
  </si>
  <si>
    <t>OCAK-HAZİRAN                               GERÇEKLEŞME TOPLAMI</t>
  </si>
  <si>
    <t>ARTIŞ ORANI *           (%)</t>
  </si>
  <si>
    <t>OCAK-HAZİRAN                               GERÇEK. ORANI ** (%)</t>
  </si>
  <si>
    <t>EKOKOD</t>
  </si>
  <si>
    <t>BÜTÇE GİDERLERİ TOPLAMI</t>
  </si>
  <si>
    <t>01</t>
  </si>
  <si>
    <t>01 - PERSONEL GİDERLERİ</t>
  </si>
  <si>
    <t>01.1</t>
  </si>
  <si>
    <t>MEMURLAR</t>
  </si>
  <si>
    <t>01.2</t>
  </si>
  <si>
    <t>SÖZLEŞMELİ  PERSONEL</t>
  </si>
  <si>
    <t>01.3</t>
  </si>
  <si>
    <t>İŞÇİLER</t>
  </si>
  <si>
    <t>01.4</t>
  </si>
  <si>
    <t>GEÇİCİ PERSONEL</t>
  </si>
  <si>
    <t>01.5,01.6,01.7,01.8,01.9</t>
  </si>
  <si>
    <t>DİĞER PERSONEL</t>
  </si>
  <si>
    <t>02</t>
  </si>
  <si>
    <t>02 - SOSYAL GÜVENLİK KURUMLARINA DEVLET PRİMİ GİDERLERİ</t>
  </si>
  <si>
    <t>02.1</t>
  </si>
  <si>
    <t>02.2</t>
  </si>
  <si>
    <t xml:space="preserve">SÖZLEŞMELİ PERSONEL </t>
  </si>
  <si>
    <t>02.3</t>
  </si>
  <si>
    <t>02.4</t>
  </si>
  <si>
    <t>02.5,02.6,02.7,02.9</t>
  </si>
  <si>
    <t>03</t>
  </si>
  <si>
    <t>03 - MAL VE HİZMET ALIM GİDERLERİ</t>
  </si>
  <si>
    <t>03.1</t>
  </si>
  <si>
    <t>ÜRETİME YÖNELİK MAL VE MALZEME ALIMLARI</t>
  </si>
  <si>
    <t>03.2</t>
  </si>
  <si>
    <t>TÜKETİME YÖNELİK MAL VE MALZEME ALIMLARI</t>
  </si>
  <si>
    <t>03.3</t>
  </si>
  <si>
    <t>YOLLUKLAR</t>
  </si>
  <si>
    <t>03.4</t>
  </si>
  <si>
    <t>GÖREV GİDERLERİ</t>
  </si>
  <si>
    <t>03.5</t>
  </si>
  <si>
    <t>HİZMET ALIMLARI</t>
  </si>
  <si>
    <t>03.6</t>
  </si>
  <si>
    <t>TEMSİL VE TANITMA GİDERLERİ</t>
  </si>
  <si>
    <t>03.7</t>
  </si>
  <si>
    <t>MENKUL MAL,GAYRİMADDİ HAK ALIM, BAKIM VE ONARIM GİDERLERİ</t>
  </si>
  <si>
    <t>03.8</t>
  </si>
  <si>
    <t>GAYRİMENKUL MAL BAKIM VE ONARIM GİDERLERİ</t>
  </si>
  <si>
    <t>03.9</t>
  </si>
  <si>
    <t>TEDAVİ VE CENAZE GİDERLERİ</t>
  </si>
  <si>
    <t>04</t>
  </si>
  <si>
    <t>04 - FAİZ  GİDERLERİ</t>
  </si>
  <si>
    <t>04.1</t>
  </si>
  <si>
    <t xml:space="preserve">KAMU KURUMLARINA ÖDENEN İÇ BORÇ FAİZ GİDERLERİ </t>
  </si>
  <si>
    <t>04.2</t>
  </si>
  <si>
    <t>DİĞER İÇ BORÇ FAİZ GİDERLERİ</t>
  </si>
  <si>
    <t>04.3</t>
  </si>
  <si>
    <t>DIŞ BORÇ FAİZ GİDERLERİ</t>
  </si>
  <si>
    <t>04.4</t>
  </si>
  <si>
    <t>İSKONTO GİDERLERİ</t>
  </si>
  <si>
    <t>04.5</t>
  </si>
  <si>
    <t>KISA VADELİ NAKİT İŞLEMLERE AİT FAİZ GİDERLERİ</t>
  </si>
  <si>
    <t>05</t>
  </si>
  <si>
    <t xml:space="preserve">05 - CARİ TRANSFERLER </t>
  </si>
  <si>
    <t>05.1</t>
  </si>
  <si>
    <t>GÖREV ZARARLARI</t>
  </si>
  <si>
    <t>05.2</t>
  </si>
  <si>
    <t>HAZİNE YARDIMLARI</t>
  </si>
  <si>
    <t>05.3</t>
  </si>
  <si>
    <t>KAR AMACI GÜTMEYEN KURULUŞLARA YAPILAN TRANSFERLER</t>
  </si>
  <si>
    <t>05.4</t>
  </si>
  <si>
    <t>HANE HALKINA YAPILAN TRANSFERLER</t>
  </si>
  <si>
    <t>05.5</t>
  </si>
  <si>
    <t>DEVLET SOSYAL GÜVENLİK KURUMLARINDAN HANE HALKINA YAPILAN FAYDA ÖDEMELERİ</t>
  </si>
  <si>
    <t>05.6</t>
  </si>
  <si>
    <t>YURTDIŞINA YAPILAN TRANSFERLER</t>
  </si>
  <si>
    <t>05.8</t>
  </si>
  <si>
    <t>GELİRDEN AYRILAN PAYLAR</t>
  </si>
  <si>
    <t>06</t>
  </si>
  <si>
    <t>06 - SERMAYE GİDERLERİ</t>
  </si>
  <si>
    <t>06.1</t>
  </si>
  <si>
    <t>MAMUL MAL ALIMLARI</t>
  </si>
  <si>
    <t>06.2</t>
  </si>
  <si>
    <t>MENKUL SERMAYE ÜRETİM GİDERLERİ</t>
  </si>
  <si>
    <t>06.3</t>
  </si>
  <si>
    <t>GAYRİ MADDİ HAK ALIMLARI</t>
  </si>
  <si>
    <t>06.4</t>
  </si>
  <si>
    <t>GAYRİMENKUL ALIMLARI VE KAMULAŞTIRMASI</t>
  </si>
  <si>
    <t>06.5</t>
  </si>
  <si>
    <t>GAYRİMENKUL SERMAYE ÜRETİM GİDERLERİ</t>
  </si>
  <si>
    <t>06.6</t>
  </si>
  <si>
    <t>MENKUL MALLARIN BÜYÜK ONARIM GİDERLERİ</t>
  </si>
  <si>
    <t>06.7</t>
  </si>
  <si>
    <t>GAYRİMENKUL BÜYÜK ONARIM GİDERLERİ</t>
  </si>
  <si>
    <t>06.8</t>
  </si>
  <si>
    <t>STOK ALIMLARI (SAVUNMA DIŞINDA)</t>
  </si>
  <si>
    <t>06.9</t>
  </si>
  <si>
    <t>DİĞER SERMAYE GİDERLERİ</t>
  </si>
  <si>
    <t>07</t>
  </si>
  <si>
    <t>07 - SERMAYE TRANSFERLERİ</t>
  </si>
  <si>
    <t>07.1</t>
  </si>
  <si>
    <t xml:space="preserve">YURTİÇİ SERMAYE TRANSFERLERİ </t>
  </si>
  <si>
    <t>07.2</t>
  </si>
  <si>
    <t>YURTDIŞI SERMAYE TRANSFERLERİ</t>
  </si>
  <si>
    <t>08</t>
  </si>
  <si>
    <t xml:space="preserve">08 - BORÇ VERME </t>
  </si>
  <si>
    <t>08.1</t>
  </si>
  <si>
    <t xml:space="preserve">YURTİÇİ BORÇ VERME </t>
  </si>
  <si>
    <t>08.2</t>
  </si>
  <si>
    <t xml:space="preserve">YURTDIŞI BORÇ VERME </t>
  </si>
  <si>
    <t>09</t>
  </si>
  <si>
    <t>09 - YEDEK ÖDENEKLER</t>
  </si>
  <si>
    <t>2018</t>
  </si>
  <si>
    <t>38.06.00.01 - ÜST YÖNETİM, AKADEMİK VE İDARİ BİRİMLER</t>
  </si>
  <si>
    <t>38.06.00.01</t>
  </si>
</sst>
</file>

<file path=xl/styles.xml><?xml version="1.0" encoding="utf-8"?>
<styleSheet xmlns="http://schemas.openxmlformats.org/spreadsheetml/2006/main">
  <numFmts count="1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</numFmts>
  <fonts count="43">
    <font>
      <sz val="10"/>
      <name val="Arial Tur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7"/>
      <name val="Trebuchet MS"/>
      <family val="2"/>
    </font>
    <font>
      <sz val="7"/>
      <color indexed="8"/>
      <name val="Trebuchet MS"/>
      <family val="2"/>
    </font>
    <font>
      <b/>
      <sz val="7"/>
      <color indexed="8"/>
      <name val="Trebuchet MS"/>
      <family val="2"/>
    </font>
    <font>
      <sz val="7"/>
      <name val="Trebuchet MS"/>
      <family val="2"/>
    </font>
    <font>
      <b/>
      <sz val="1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4" fillId="20" borderId="5" applyNumberFormat="0" applyAlignment="0" applyProtection="0"/>
    <xf numFmtId="0" fontId="35" fillId="21" borderId="6" applyNumberFormat="0" applyAlignment="0" applyProtection="0"/>
    <xf numFmtId="0" fontId="36" fillId="20" borderId="6" applyNumberFormat="0" applyAlignment="0" applyProtection="0"/>
    <xf numFmtId="0" fontId="37" fillId="22" borderId="7" applyNumberFormat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0" fillId="25" borderId="8" applyNumberFormat="0" applyFont="0" applyAlignment="0" applyProtection="0"/>
    <xf numFmtId="0" fontId="40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1" fillId="0" borderId="0">
      <alignment/>
      <protection/>
    </xf>
  </cellStyleXfs>
  <cellXfs count="50">
    <xf numFmtId="0" fontId="0" fillId="0" borderId="0" xfId="0" applyAlignment="1">
      <alignment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0" xfId="60" applyFont="1" applyAlignment="1">
      <alignment vertical="center"/>
      <protection/>
    </xf>
    <xf numFmtId="49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vertical="center"/>
      <protection/>
    </xf>
    <xf numFmtId="0" fontId="6" fillId="0" borderId="0" xfId="60" applyFont="1" applyAlignment="1">
      <alignment horizontal="center" vertical="center"/>
      <protection/>
    </xf>
    <xf numFmtId="3" fontId="5" fillId="0" borderId="0" xfId="60" applyNumberFormat="1" applyFont="1" applyAlignment="1">
      <alignment horizontal="center" vertical="center"/>
      <protection/>
    </xf>
    <xf numFmtId="0" fontId="7" fillId="0" borderId="0" xfId="60" applyFont="1" applyAlignment="1">
      <alignment vertical="center"/>
      <protection/>
    </xf>
    <xf numFmtId="0" fontId="7" fillId="0" borderId="0" xfId="0" applyFont="1" applyAlignment="1">
      <alignment vertical="center"/>
    </xf>
    <xf numFmtId="0" fontId="6" fillId="0" borderId="0" xfId="60" applyFont="1" applyAlignment="1">
      <alignment vertical="center"/>
      <protection/>
    </xf>
    <xf numFmtId="0" fontId="6" fillId="0" borderId="0" xfId="60" applyNumberFormat="1" applyFont="1" applyAlignment="1">
      <alignment vertical="center"/>
      <protection/>
    </xf>
    <xf numFmtId="0" fontId="5" fillId="0" borderId="0" xfId="60" applyNumberFormat="1" applyFont="1" applyAlignment="1">
      <alignment horizontal="left" vertical="center"/>
      <protection/>
    </xf>
    <xf numFmtId="0" fontId="5" fillId="0" borderId="0" xfId="60" applyFont="1" applyAlignment="1">
      <alignment horizontal="center" vertical="center"/>
      <protection/>
    </xf>
    <xf numFmtId="3" fontId="7" fillId="0" borderId="0" xfId="60" applyNumberFormat="1" applyFont="1" applyAlignment="1">
      <alignment vertical="center"/>
      <protection/>
    </xf>
    <xf numFmtId="3" fontId="5" fillId="0" borderId="0" xfId="60" applyNumberFormat="1" applyFont="1" applyAlignment="1">
      <alignment vertical="center"/>
      <protection/>
    </xf>
    <xf numFmtId="3" fontId="7" fillId="0" borderId="0" xfId="0" applyNumberFormat="1" applyFont="1" applyAlignment="1">
      <alignment vertical="center"/>
    </xf>
    <xf numFmtId="0" fontId="6" fillId="0" borderId="0" xfId="60" applyFont="1" applyAlignment="1">
      <alignment horizontal="left" vertical="center"/>
      <protection/>
    </xf>
    <xf numFmtId="3" fontId="7" fillId="0" borderId="0" xfId="0" applyNumberFormat="1" applyFont="1" applyAlignment="1">
      <alignment horizontal="left" vertical="center"/>
    </xf>
    <xf numFmtId="0" fontId="4" fillId="0" borderId="0" xfId="0" applyFont="1" applyAlignment="1">
      <alignment vertical="center"/>
    </xf>
    <xf numFmtId="49" fontId="6" fillId="0" borderId="0" xfId="60" applyNumberFormat="1" applyFont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49" fontId="5" fillId="0" borderId="0" xfId="60" applyNumberFormat="1" applyFont="1" applyAlignment="1">
      <alignment horizontal="center" vertical="center"/>
      <protection/>
    </xf>
    <xf numFmtId="0" fontId="4" fillId="0" borderId="13" xfId="0" applyFont="1" applyBorder="1" applyAlignment="1">
      <alignment horizontal="left"/>
    </xf>
    <xf numFmtId="3" fontId="4" fillId="0" borderId="14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  <xf numFmtId="3" fontId="7" fillId="0" borderId="15" xfId="0" applyNumberFormat="1" applyFont="1" applyBorder="1" applyAlignment="1">
      <alignment/>
    </xf>
    <xf numFmtId="3" fontId="7" fillId="0" borderId="15" xfId="0" applyNumberFormat="1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3" fontId="7" fillId="0" borderId="16" xfId="0" applyNumberFormat="1" applyFont="1" applyBorder="1" applyAlignment="1">
      <alignment/>
    </xf>
    <xf numFmtId="3" fontId="7" fillId="0" borderId="17" xfId="0" applyNumberFormat="1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1" xfId="0" applyNumberFormat="1" applyFont="1" applyBorder="1" applyAlignment="1" applyProtection="1">
      <alignment horizontal="right" vertical="center" wrapText="1"/>
      <protection/>
    </xf>
    <xf numFmtId="3" fontId="4" fillId="33" borderId="14" xfId="0" applyNumberFormat="1" applyFont="1" applyFill="1" applyBorder="1" applyAlignment="1">
      <alignment horizontal="right" vertical="center" wrapText="1"/>
    </xf>
    <xf numFmtId="3" fontId="4" fillId="33" borderId="13" xfId="0" applyNumberFormat="1" applyFont="1" applyFill="1" applyBorder="1" applyAlignment="1">
      <alignment horizontal="right"/>
    </xf>
    <xf numFmtId="3" fontId="7" fillId="33" borderId="15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3" fontId="7" fillId="33" borderId="18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6" xfId="0" applyNumberFormat="1" applyFont="1" applyFill="1" applyBorder="1" applyAlignment="1">
      <alignment/>
    </xf>
    <xf numFmtId="3" fontId="7" fillId="33" borderId="19" xfId="0" applyNumberFormat="1" applyFont="1" applyFill="1" applyBorder="1" applyAlignment="1">
      <alignment/>
    </xf>
    <xf numFmtId="3" fontId="7" fillId="33" borderId="0" xfId="0" applyNumberFormat="1" applyFont="1" applyFill="1" applyAlignment="1">
      <alignment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83"/>
  <sheetViews>
    <sheetView tabSelected="1" zoomScale="130" zoomScaleNormal="130" zoomScalePageLayoutView="0" workbookViewId="0" topLeftCell="M10">
      <selection activeCell="AL32" sqref="AL32"/>
    </sheetView>
  </sheetViews>
  <sheetFormatPr defaultColWidth="9.00390625" defaultRowHeight="13.5" customHeight="1"/>
  <cols>
    <col min="1" max="1" width="21.25390625" style="9" hidden="1" customWidth="1"/>
    <col min="2" max="2" width="14.125" style="9" hidden="1" customWidth="1"/>
    <col min="3" max="3" width="17.375" style="9" hidden="1" customWidth="1"/>
    <col min="4" max="4" width="9.75390625" style="9" hidden="1" customWidth="1"/>
    <col min="5" max="5" width="11.75390625" style="9" hidden="1" customWidth="1"/>
    <col min="6" max="6" width="51.75390625" style="9" customWidth="1"/>
    <col min="7" max="7" width="13.25390625" style="16" bestFit="1" customWidth="1"/>
    <col min="8" max="8" width="10.00390625" style="16" customWidth="1"/>
    <col min="9" max="9" width="8.125" style="16" bestFit="1" customWidth="1"/>
    <col min="10" max="10" width="8.375" style="16" bestFit="1" customWidth="1"/>
    <col min="11" max="12" width="21.25390625" style="16" hidden="1" customWidth="1"/>
    <col min="13" max="13" width="8.125" style="16" bestFit="1" customWidth="1"/>
    <col min="14" max="14" width="9.25390625" style="16" bestFit="1" customWidth="1"/>
    <col min="15" max="15" width="21.25390625" style="16" hidden="1" customWidth="1"/>
    <col min="16" max="16" width="10.75390625" style="16" hidden="1" customWidth="1"/>
    <col min="17" max="17" width="8.625" style="16" customWidth="1"/>
    <col min="18" max="18" width="8.00390625" style="16" bestFit="1" customWidth="1"/>
    <col min="19" max="19" width="21.25390625" style="16" hidden="1" customWidth="1"/>
    <col min="20" max="20" width="11.375" style="16" hidden="1" customWidth="1"/>
    <col min="21" max="22" width="8.625" style="16" bestFit="1" customWidth="1"/>
    <col min="23" max="23" width="21.25390625" style="16" hidden="1" customWidth="1"/>
    <col min="24" max="24" width="11.625" style="16" hidden="1" customWidth="1"/>
    <col min="25" max="25" width="8.00390625" style="16" bestFit="1" customWidth="1"/>
    <col min="26" max="26" width="8.375" style="16" customWidth="1"/>
    <col min="27" max="28" width="14.25390625" style="9" hidden="1" customWidth="1"/>
    <col min="29" max="29" width="7.875" style="9" bestFit="1" customWidth="1"/>
    <col min="30" max="30" width="8.75390625" style="9" bestFit="1" customWidth="1"/>
    <col min="31" max="32" width="8.875" style="9" bestFit="1" customWidth="1"/>
    <col min="33" max="33" width="7.00390625" style="9" bestFit="1" customWidth="1"/>
    <col min="34" max="35" width="6.25390625" style="9" bestFit="1" customWidth="1"/>
    <col min="36" max="36" width="13.75390625" style="9" bestFit="1" customWidth="1"/>
    <col min="37" max="37" width="9.125" style="9" bestFit="1" customWidth="1"/>
    <col min="38" max="16384" width="9.125" style="9" customWidth="1"/>
  </cols>
  <sheetData>
    <row r="1" spans="1:29" ht="12.75" customHeight="1" hidden="1">
      <c r="A1" s="3" t="s">
        <v>0</v>
      </c>
      <c r="B1" s="4" t="s">
        <v>132</v>
      </c>
      <c r="C1" s="4" t="s">
        <v>1</v>
      </c>
      <c r="D1" s="4" t="s">
        <v>1</v>
      </c>
      <c r="E1" s="5" t="s">
        <v>1</v>
      </c>
      <c r="F1" s="6" t="s">
        <v>1</v>
      </c>
      <c r="G1" s="7" t="s">
        <v>1</v>
      </c>
      <c r="H1" s="7" t="s">
        <v>1</v>
      </c>
      <c r="I1" s="7" t="s">
        <v>1</v>
      </c>
      <c r="J1" s="7" t="s">
        <v>1</v>
      </c>
      <c r="K1" s="7" t="s">
        <v>1</v>
      </c>
      <c r="L1" s="7" t="s">
        <v>1</v>
      </c>
      <c r="M1" s="7" t="s">
        <v>1</v>
      </c>
      <c r="N1" s="7" t="s">
        <v>1</v>
      </c>
      <c r="O1" s="7" t="s">
        <v>1</v>
      </c>
      <c r="P1" s="7" t="s">
        <v>1</v>
      </c>
      <c r="Q1" s="7" t="s">
        <v>1</v>
      </c>
      <c r="R1" s="7" t="s">
        <v>1</v>
      </c>
      <c r="S1" s="7" t="s">
        <v>1</v>
      </c>
      <c r="T1" s="7" t="s">
        <v>1</v>
      </c>
      <c r="U1" s="7" t="s">
        <v>1</v>
      </c>
      <c r="V1" s="7" t="s">
        <v>1</v>
      </c>
      <c r="W1" s="7" t="s">
        <v>1</v>
      </c>
      <c r="X1" s="7" t="s">
        <v>1</v>
      </c>
      <c r="Y1" s="7" t="s">
        <v>1</v>
      </c>
      <c r="Z1" s="7" t="s">
        <v>1</v>
      </c>
      <c r="AA1" s="8" t="s">
        <v>1</v>
      </c>
      <c r="AC1" s="8" t="s">
        <v>1</v>
      </c>
    </row>
    <row r="2" spans="1:29" ht="12.75" customHeight="1" hidden="1">
      <c r="A2" s="10" t="s">
        <v>2</v>
      </c>
      <c r="B2" s="4" t="s">
        <v>1</v>
      </c>
      <c r="C2" s="4" t="s">
        <v>1</v>
      </c>
      <c r="D2" s="4" t="s">
        <v>1</v>
      </c>
      <c r="E2" s="5" t="s">
        <v>1</v>
      </c>
      <c r="F2" s="6" t="s">
        <v>1</v>
      </c>
      <c r="G2" s="7" t="s">
        <v>1</v>
      </c>
      <c r="H2" s="7" t="s">
        <v>1</v>
      </c>
      <c r="I2" s="7" t="s">
        <v>1</v>
      </c>
      <c r="J2" s="7" t="s">
        <v>1</v>
      </c>
      <c r="K2" s="7" t="s">
        <v>1</v>
      </c>
      <c r="L2" s="7" t="s">
        <v>1</v>
      </c>
      <c r="M2" s="7" t="s">
        <v>1</v>
      </c>
      <c r="N2" s="7" t="s">
        <v>1</v>
      </c>
      <c r="O2" s="7" t="s">
        <v>1</v>
      </c>
      <c r="P2" s="7" t="s">
        <v>1</v>
      </c>
      <c r="Q2" s="7" t="s">
        <v>1</v>
      </c>
      <c r="R2" s="7" t="s">
        <v>1</v>
      </c>
      <c r="S2" s="7" t="s">
        <v>1</v>
      </c>
      <c r="T2" s="7" t="s">
        <v>1</v>
      </c>
      <c r="U2" s="7" t="s">
        <v>1</v>
      </c>
      <c r="V2" s="7" t="s">
        <v>1</v>
      </c>
      <c r="W2" s="7" t="s">
        <v>1</v>
      </c>
      <c r="X2" s="7" t="s">
        <v>1</v>
      </c>
      <c r="Y2" s="7" t="s">
        <v>1</v>
      </c>
      <c r="Z2" s="7" t="s">
        <v>1</v>
      </c>
      <c r="AA2" s="8" t="s">
        <v>1</v>
      </c>
      <c r="AC2" s="8" t="s">
        <v>1</v>
      </c>
    </row>
    <row r="3" spans="1:29" ht="12.75" customHeight="1" hidden="1">
      <c r="A3" s="10" t="s">
        <v>3</v>
      </c>
      <c r="B3" s="4" t="s">
        <v>1</v>
      </c>
      <c r="C3" s="4" t="s">
        <v>1</v>
      </c>
      <c r="D3" s="4" t="s">
        <v>1</v>
      </c>
      <c r="E3" s="5" t="s">
        <v>1</v>
      </c>
      <c r="F3" s="6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1</v>
      </c>
      <c r="L3" s="7" t="s">
        <v>1</v>
      </c>
      <c r="M3" s="7" t="s">
        <v>1</v>
      </c>
      <c r="N3" s="7" t="s">
        <v>1</v>
      </c>
      <c r="O3" s="7" t="s">
        <v>1</v>
      </c>
      <c r="P3" s="7" t="s">
        <v>1</v>
      </c>
      <c r="Q3" s="7" t="s">
        <v>1</v>
      </c>
      <c r="R3" s="7" t="s">
        <v>1</v>
      </c>
      <c r="S3" s="7" t="s">
        <v>1</v>
      </c>
      <c r="T3" s="7" t="s">
        <v>1</v>
      </c>
      <c r="U3" s="7" t="s">
        <v>1</v>
      </c>
      <c r="V3" s="7" t="s">
        <v>1</v>
      </c>
      <c r="W3" s="7" t="s">
        <v>1</v>
      </c>
      <c r="X3" s="7" t="s">
        <v>1</v>
      </c>
      <c r="Y3" s="7" t="s">
        <v>1</v>
      </c>
      <c r="Z3" s="7" t="s">
        <v>1</v>
      </c>
      <c r="AA3" s="8" t="s">
        <v>1</v>
      </c>
      <c r="AC3" s="8" t="s">
        <v>1</v>
      </c>
    </row>
    <row r="4" spans="1:29" ht="12.75" customHeight="1" hidden="1">
      <c r="A4" s="10" t="s">
        <v>4</v>
      </c>
      <c r="B4" s="5" t="s">
        <v>1</v>
      </c>
      <c r="C4" s="5" t="s">
        <v>1</v>
      </c>
      <c r="D4" s="5" t="s">
        <v>1</v>
      </c>
      <c r="E4" s="5" t="s">
        <v>1</v>
      </c>
      <c r="F4" s="6" t="s">
        <v>1</v>
      </c>
      <c r="G4" s="7" t="s">
        <v>1</v>
      </c>
      <c r="H4" s="7" t="s">
        <v>1</v>
      </c>
      <c r="I4" s="7" t="s">
        <v>1</v>
      </c>
      <c r="J4" s="7" t="s">
        <v>1</v>
      </c>
      <c r="K4" s="7" t="s">
        <v>1</v>
      </c>
      <c r="L4" s="7" t="s">
        <v>1</v>
      </c>
      <c r="M4" s="7" t="s">
        <v>1</v>
      </c>
      <c r="N4" s="7" t="s">
        <v>1</v>
      </c>
      <c r="O4" s="7" t="s">
        <v>1</v>
      </c>
      <c r="P4" s="7" t="s">
        <v>1</v>
      </c>
      <c r="Q4" s="7" t="s">
        <v>1</v>
      </c>
      <c r="R4" s="7" t="s">
        <v>1</v>
      </c>
      <c r="S4" s="7" t="s">
        <v>1</v>
      </c>
      <c r="T4" s="7" t="s">
        <v>1</v>
      </c>
      <c r="U4" s="7" t="s">
        <v>1</v>
      </c>
      <c r="V4" s="7" t="s">
        <v>1</v>
      </c>
      <c r="W4" s="7" t="s">
        <v>1</v>
      </c>
      <c r="X4" s="7" t="s">
        <v>1</v>
      </c>
      <c r="Y4" s="7" t="s">
        <v>1</v>
      </c>
      <c r="Z4" s="7" t="s">
        <v>1</v>
      </c>
      <c r="AA4" s="8" t="s">
        <v>1</v>
      </c>
      <c r="AC4" s="8" t="s">
        <v>1</v>
      </c>
    </row>
    <row r="5" spans="1:29" ht="12.75" customHeight="1" hidden="1">
      <c r="A5" s="11" t="s">
        <v>5</v>
      </c>
      <c r="B5" s="12" t="s">
        <v>134</v>
      </c>
      <c r="C5" s="8" t="s">
        <v>1</v>
      </c>
      <c r="D5" s="8" t="s">
        <v>1</v>
      </c>
      <c r="E5" s="8" t="s">
        <v>1</v>
      </c>
      <c r="F5" s="13" t="s">
        <v>1</v>
      </c>
      <c r="G5" s="14" t="s">
        <v>1</v>
      </c>
      <c r="H5" s="14" t="s">
        <v>1</v>
      </c>
      <c r="I5" s="14" t="s">
        <v>1</v>
      </c>
      <c r="J5" s="14" t="s">
        <v>1</v>
      </c>
      <c r="K5" s="14" t="s">
        <v>1</v>
      </c>
      <c r="L5" s="14" t="s">
        <v>1</v>
      </c>
      <c r="M5" s="14" t="s">
        <v>1</v>
      </c>
      <c r="N5" s="14" t="s">
        <v>1</v>
      </c>
      <c r="O5" s="14" t="s">
        <v>1</v>
      </c>
      <c r="P5" s="14" t="s">
        <v>1</v>
      </c>
      <c r="Q5" s="14" t="s">
        <v>1</v>
      </c>
      <c r="R5" s="14" t="s">
        <v>1</v>
      </c>
      <c r="S5" s="14" t="s">
        <v>1</v>
      </c>
      <c r="T5" s="14" t="s">
        <v>1</v>
      </c>
      <c r="U5" s="14" t="s">
        <v>1</v>
      </c>
      <c r="V5" s="14" t="s">
        <v>1</v>
      </c>
      <c r="W5" s="14" t="s">
        <v>1</v>
      </c>
      <c r="X5" s="14" t="s">
        <v>1</v>
      </c>
      <c r="Y5" s="14" t="s">
        <v>1</v>
      </c>
      <c r="Z5" s="14" t="s">
        <v>1</v>
      </c>
      <c r="AA5" s="8" t="s">
        <v>1</v>
      </c>
      <c r="AC5" s="8" t="s">
        <v>1</v>
      </c>
    </row>
    <row r="6" spans="1:29" ht="15.75" customHeight="1" hidden="1">
      <c r="A6" s="3" t="s">
        <v>6</v>
      </c>
      <c r="B6" s="8" t="s">
        <v>133</v>
      </c>
      <c r="C6" s="8" t="s">
        <v>1</v>
      </c>
      <c r="D6" s="8" t="s">
        <v>1</v>
      </c>
      <c r="E6" s="8" t="s">
        <v>1</v>
      </c>
      <c r="F6" s="8" t="s">
        <v>1</v>
      </c>
      <c r="G6" s="14" t="s">
        <v>1</v>
      </c>
      <c r="H6" s="14" t="s">
        <v>1</v>
      </c>
      <c r="I6" s="14" t="s">
        <v>1</v>
      </c>
      <c r="J6" s="14" t="s">
        <v>1</v>
      </c>
      <c r="K6" s="14" t="s">
        <v>1</v>
      </c>
      <c r="L6" s="14" t="s">
        <v>1</v>
      </c>
      <c r="M6" s="14" t="s">
        <v>1</v>
      </c>
      <c r="N6" s="14" t="s">
        <v>1</v>
      </c>
      <c r="O6" s="14" t="s">
        <v>1</v>
      </c>
      <c r="P6" s="14" t="s">
        <v>1</v>
      </c>
      <c r="Q6" s="14" t="s">
        <v>1</v>
      </c>
      <c r="R6" s="14" t="s">
        <v>1</v>
      </c>
      <c r="S6" s="14" t="s">
        <v>1</v>
      </c>
      <c r="T6" s="14" t="s">
        <v>1</v>
      </c>
      <c r="U6" s="14" t="s">
        <v>1</v>
      </c>
      <c r="V6" s="14" t="s">
        <v>1</v>
      </c>
      <c r="W6" s="14" t="s">
        <v>1</v>
      </c>
      <c r="X6" s="14" t="s">
        <v>1</v>
      </c>
      <c r="Y6" s="14" t="s">
        <v>1</v>
      </c>
      <c r="Z6" s="14" t="s">
        <v>1</v>
      </c>
      <c r="AA6" s="8" t="s">
        <v>1</v>
      </c>
      <c r="AC6" s="8" t="s">
        <v>1</v>
      </c>
    </row>
    <row r="7" spans="1:29" ht="13.5" hidden="1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15" t="s">
        <v>1</v>
      </c>
      <c r="H7" s="15" t="s">
        <v>1</v>
      </c>
      <c r="I7" s="15" t="s">
        <v>1</v>
      </c>
      <c r="J7" s="15" t="s">
        <v>1</v>
      </c>
      <c r="K7" s="15" t="s">
        <v>1</v>
      </c>
      <c r="L7" s="15" t="s">
        <v>1</v>
      </c>
      <c r="M7" s="15" t="s">
        <v>1</v>
      </c>
      <c r="N7" s="15" t="s">
        <v>1</v>
      </c>
      <c r="O7" s="15" t="s">
        <v>1</v>
      </c>
      <c r="P7" s="15" t="s">
        <v>1</v>
      </c>
      <c r="Q7" s="15" t="s">
        <v>1</v>
      </c>
      <c r="R7" s="15" t="s">
        <v>1</v>
      </c>
      <c r="S7" s="15" t="s">
        <v>1</v>
      </c>
      <c r="T7" s="15" t="s">
        <v>1</v>
      </c>
      <c r="U7" s="15" t="s">
        <v>1</v>
      </c>
      <c r="V7" s="15" t="s">
        <v>1</v>
      </c>
      <c r="W7" s="15" t="s">
        <v>1</v>
      </c>
      <c r="X7" s="15" t="s">
        <v>1</v>
      </c>
      <c r="Y7" s="15" t="s">
        <v>1</v>
      </c>
      <c r="Z7" s="15" t="s">
        <v>1</v>
      </c>
      <c r="AA7" s="15" t="s">
        <v>1</v>
      </c>
      <c r="AC7" s="15" t="s">
        <v>1</v>
      </c>
    </row>
    <row r="8" ht="13.5" hidden="1"/>
    <row r="9" ht="13.5" hidden="1"/>
    <row r="11" spans="6:36" ht="22.5" customHeight="1">
      <c r="F11" s="46" t="s">
        <v>7</v>
      </c>
      <c r="G11" s="46" t="s">
        <v>1</v>
      </c>
      <c r="H11" s="46" t="s">
        <v>1</v>
      </c>
      <c r="I11" s="46" t="s">
        <v>1</v>
      </c>
      <c r="J11" s="46" t="s">
        <v>1</v>
      </c>
      <c r="K11" s="46" t="s">
        <v>1</v>
      </c>
      <c r="L11" s="46" t="s">
        <v>1</v>
      </c>
      <c r="M11" s="46" t="s">
        <v>1</v>
      </c>
      <c r="N11" s="46" t="s">
        <v>1</v>
      </c>
      <c r="O11" s="46" t="s">
        <v>1</v>
      </c>
      <c r="P11" s="46" t="s">
        <v>1</v>
      </c>
      <c r="Q11" s="46" t="s">
        <v>1</v>
      </c>
      <c r="R11" s="46" t="s">
        <v>1</v>
      </c>
      <c r="S11" s="46" t="s">
        <v>1</v>
      </c>
      <c r="T11" s="46" t="s">
        <v>1</v>
      </c>
      <c r="U11" s="46" t="s">
        <v>1</v>
      </c>
      <c r="V11" s="46" t="s">
        <v>1</v>
      </c>
      <c r="W11" s="46" t="s">
        <v>1</v>
      </c>
      <c r="X11" s="46" t="s">
        <v>1</v>
      </c>
      <c r="Y11" s="46" t="s">
        <v>1</v>
      </c>
      <c r="Z11" s="46" t="s">
        <v>1</v>
      </c>
      <c r="AA11" s="46" t="s">
        <v>1</v>
      </c>
      <c r="AB11" s="46" t="s">
        <v>1</v>
      </c>
      <c r="AC11" s="46" t="s">
        <v>1</v>
      </c>
      <c r="AD11" s="46" t="s">
        <v>1</v>
      </c>
      <c r="AE11" s="46" t="s">
        <v>1</v>
      </c>
      <c r="AF11" s="46" t="s">
        <v>1</v>
      </c>
      <c r="AG11" s="46" t="s">
        <v>1</v>
      </c>
      <c r="AH11" s="46" t="s">
        <v>1</v>
      </c>
      <c r="AI11" s="46" t="s">
        <v>1</v>
      </c>
      <c r="AJ11" s="46" t="s">
        <v>1</v>
      </c>
    </row>
    <row r="12" ht="13.5" hidden="1"/>
    <row r="13" spans="6:36" ht="13.5" hidden="1">
      <c r="F13" s="6" t="s">
        <v>8</v>
      </c>
      <c r="G13" s="7" t="s">
        <v>9</v>
      </c>
      <c r="H13" s="7" t="s">
        <v>10</v>
      </c>
      <c r="I13" s="7" t="s">
        <v>9</v>
      </c>
      <c r="J13" s="7" t="s">
        <v>9</v>
      </c>
      <c r="K13" s="7" t="s">
        <v>9</v>
      </c>
      <c r="L13" s="7" t="s">
        <v>9</v>
      </c>
      <c r="M13" s="16" t="s">
        <v>11</v>
      </c>
      <c r="N13" s="16" t="s">
        <v>11</v>
      </c>
      <c r="O13" s="7" t="s">
        <v>9</v>
      </c>
      <c r="P13" s="7" t="s">
        <v>9</v>
      </c>
      <c r="Q13" s="7" t="s">
        <v>11</v>
      </c>
      <c r="R13" s="7" t="s">
        <v>11</v>
      </c>
      <c r="S13" s="7" t="s">
        <v>9</v>
      </c>
      <c r="T13" s="7" t="s">
        <v>9</v>
      </c>
      <c r="U13" s="7" t="s">
        <v>11</v>
      </c>
      <c r="V13" s="7" t="s">
        <v>11</v>
      </c>
      <c r="W13" s="7" t="s">
        <v>9</v>
      </c>
      <c r="X13" s="7" t="s">
        <v>9</v>
      </c>
      <c r="Y13" s="7" t="s">
        <v>11</v>
      </c>
      <c r="Z13" s="7" t="s">
        <v>11</v>
      </c>
      <c r="AA13" s="7" t="s">
        <v>9</v>
      </c>
      <c r="AB13" s="7" t="s">
        <v>9</v>
      </c>
      <c r="AC13" s="7" t="s">
        <v>11</v>
      </c>
      <c r="AD13" s="7" t="s">
        <v>11</v>
      </c>
      <c r="AE13" s="7" t="s">
        <v>9</v>
      </c>
      <c r="AF13" s="7" t="s">
        <v>9</v>
      </c>
      <c r="AJ13" s="9" t="s">
        <v>12</v>
      </c>
    </row>
    <row r="14" spans="6:36" ht="13.5" hidden="1">
      <c r="F14" s="6" t="s">
        <v>13</v>
      </c>
      <c r="G14" s="7">
        <f>ButceYil-1</f>
        <v>2017</v>
      </c>
      <c r="H14" s="7" t="str">
        <f>ButceYil</f>
        <v>2018</v>
      </c>
      <c r="I14" s="7">
        <f>ButceYil-1</f>
        <v>2017</v>
      </c>
      <c r="J14" s="7" t="str">
        <f>ButceYil</f>
        <v>2018</v>
      </c>
      <c r="K14" s="7">
        <f>ButceYil-1</f>
        <v>2017</v>
      </c>
      <c r="L14" s="7" t="str">
        <f>ButceYil</f>
        <v>2018</v>
      </c>
      <c r="O14" s="7">
        <f>ButceYil-1</f>
        <v>2017</v>
      </c>
      <c r="P14" s="7" t="str">
        <f>ButceYil</f>
        <v>2018</v>
      </c>
      <c r="Q14" s="7">
        <f>ButceYil-1</f>
        <v>2017</v>
      </c>
      <c r="R14" s="7" t="str">
        <f>ButceYil</f>
        <v>2018</v>
      </c>
      <c r="S14" s="7">
        <f>ButceYil-1</f>
        <v>2017</v>
      </c>
      <c r="T14" s="7" t="str">
        <f>ButceYil</f>
        <v>2018</v>
      </c>
      <c r="U14" s="7">
        <f>ButceYil-1</f>
        <v>2017</v>
      </c>
      <c r="V14" s="7" t="str">
        <f>ButceYil</f>
        <v>2018</v>
      </c>
      <c r="W14" s="7">
        <f>ButceYil-1</f>
        <v>2017</v>
      </c>
      <c r="X14" s="7" t="str">
        <f>ButceYil</f>
        <v>2018</v>
      </c>
      <c r="Y14" s="7">
        <f>ButceYil-1</f>
        <v>2017</v>
      </c>
      <c r="Z14" s="7" t="str">
        <f>ButceYil</f>
        <v>2018</v>
      </c>
      <c r="AA14" s="7">
        <f>ButceYil-1</f>
        <v>2017</v>
      </c>
      <c r="AB14" s="7" t="str">
        <f>ButceYil</f>
        <v>2018</v>
      </c>
      <c r="AC14" s="7">
        <f>ButceYil-1</f>
        <v>2017</v>
      </c>
      <c r="AD14" s="7" t="str">
        <f>ButceYil</f>
        <v>2018</v>
      </c>
      <c r="AE14" s="7">
        <f>ButceYil-1</f>
        <v>2017</v>
      </c>
      <c r="AF14" s="7" t="str">
        <f>ButceYil</f>
        <v>2018</v>
      </c>
      <c r="AJ14" s="9" t="str">
        <f>ButceYil</f>
        <v>2018</v>
      </c>
    </row>
    <row r="15" spans="6:32" ht="13.5" hidden="1">
      <c r="F15" s="6" t="s">
        <v>14</v>
      </c>
      <c r="G15" s="7" t="s">
        <v>1</v>
      </c>
      <c r="H15" s="7">
        <v>6</v>
      </c>
      <c r="I15" s="7" t="s">
        <v>1</v>
      </c>
      <c r="J15" s="7" t="s">
        <v>1</v>
      </c>
      <c r="K15" s="7" t="s">
        <v>1</v>
      </c>
      <c r="L15" s="7" t="s">
        <v>1</v>
      </c>
      <c r="O15" s="7" t="s">
        <v>1</v>
      </c>
      <c r="P15" s="7" t="s">
        <v>1</v>
      </c>
      <c r="Q15" s="7" t="s">
        <v>1</v>
      </c>
      <c r="R15" s="7" t="s">
        <v>1</v>
      </c>
      <c r="S15" s="7" t="s">
        <v>1</v>
      </c>
      <c r="T15" s="7" t="s">
        <v>1</v>
      </c>
      <c r="U15" s="7" t="s">
        <v>1</v>
      </c>
      <c r="V15" s="7" t="s">
        <v>1</v>
      </c>
      <c r="W15" s="7" t="s">
        <v>1</v>
      </c>
      <c r="X15" s="7" t="s">
        <v>1</v>
      </c>
      <c r="Y15" s="7" t="s">
        <v>1</v>
      </c>
      <c r="Z15" s="7" t="s">
        <v>1</v>
      </c>
      <c r="AA15" s="7" t="s">
        <v>1</v>
      </c>
      <c r="AB15" s="7" t="s">
        <v>1</v>
      </c>
      <c r="AC15" s="7" t="s">
        <v>1</v>
      </c>
      <c r="AD15" s="7" t="s">
        <v>1</v>
      </c>
      <c r="AE15" s="7" t="s">
        <v>1</v>
      </c>
      <c r="AF15" s="7" t="s">
        <v>1</v>
      </c>
    </row>
    <row r="16" spans="6:36" ht="13.5" hidden="1">
      <c r="F16" s="6" t="s">
        <v>15</v>
      </c>
      <c r="G16" s="7">
        <v>12</v>
      </c>
      <c r="H16" s="7" t="s">
        <v>1</v>
      </c>
      <c r="I16" s="7">
        <v>1</v>
      </c>
      <c r="J16" s="7">
        <v>1</v>
      </c>
      <c r="K16" s="7">
        <v>2</v>
      </c>
      <c r="L16" s="7">
        <v>2</v>
      </c>
      <c r="O16" s="7">
        <v>3</v>
      </c>
      <c r="P16" s="7">
        <v>3</v>
      </c>
      <c r="Q16" s="7">
        <v>3</v>
      </c>
      <c r="R16" s="7">
        <v>3</v>
      </c>
      <c r="S16" s="7">
        <v>4</v>
      </c>
      <c r="T16" s="7">
        <v>4</v>
      </c>
      <c r="U16" s="7">
        <v>4</v>
      </c>
      <c r="V16" s="7">
        <v>4</v>
      </c>
      <c r="W16" s="7">
        <v>5</v>
      </c>
      <c r="X16" s="7">
        <v>5</v>
      </c>
      <c r="Y16" s="7">
        <v>5</v>
      </c>
      <c r="Z16" s="7">
        <v>5</v>
      </c>
      <c r="AA16" s="7">
        <v>6</v>
      </c>
      <c r="AB16" s="7">
        <v>6</v>
      </c>
      <c r="AC16" s="7">
        <v>6</v>
      </c>
      <c r="AD16" s="7">
        <v>6</v>
      </c>
      <c r="AE16" s="7">
        <v>6</v>
      </c>
      <c r="AF16" s="7">
        <v>6</v>
      </c>
      <c r="AJ16" s="9">
        <v>6</v>
      </c>
    </row>
    <row r="17" spans="6:36" ht="13.5" hidden="1">
      <c r="F17" s="6" t="s">
        <v>16</v>
      </c>
      <c r="G17" s="16" t="str">
        <f aca="true" t="shared" si="0" ref="G17:L17">KurKod</f>
        <v>38.06.00.01</v>
      </c>
      <c r="H17" s="16" t="str">
        <f t="shared" si="0"/>
        <v>38.06.00.01</v>
      </c>
      <c r="I17" s="16" t="str">
        <f t="shared" si="0"/>
        <v>38.06.00.01</v>
      </c>
      <c r="J17" s="16" t="str">
        <f t="shared" si="0"/>
        <v>38.06.00.01</v>
      </c>
      <c r="K17" s="16" t="str">
        <f t="shared" si="0"/>
        <v>38.06.00.01</v>
      </c>
      <c r="L17" s="16" t="str">
        <f t="shared" si="0"/>
        <v>38.06.00.01</v>
      </c>
      <c r="O17" s="16" t="str">
        <f aca="true" t="shared" si="1" ref="O17:AF17">KurKod</f>
        <v>38.06.00.01</v>
      </c>
      <c r="P17" s="16" t="str">
        <f t="shared" si="1"/>
        <v>38.06.00.01</v>
      </c>
      <c r="Q17" s="16" t="str">
        <f t="shared" si="1"/>
        <v>38.06.00.01</v>
      </c>
      <c r="R17" s="16" t="str">
        <f t="shared" si="1"/>
        <v>38.06.00.01</v>
      </c>
      <c r="S17" s="16" t="str">
        <f t="shared" si="1"/>
        <v>38.06.00.01</v>
      </c>
      <c r="T17" s="16" t="str">
        <f t="shared" si="1"/>
        <v>38.06.00.01</v>
      </c>
      <c r="U17" s="16" t="str">
        <f t="shared" si="1"/>
        <v>38.06.00.01</v>
      </c>
      <c r="V17" s="16" t="str">
        <f t="shared" si="1"/>
        <v>38.06.00.01</v>
      </c>
      <c r="W17" s="16" t="str">
        <f t="shared" si="1"/>
        <v>38.06.00.01</v>
      </c>
      <c r="X17" s="16" t="str">
        <f t="shared" si="1"/>
        <v>38.06.00.01</v>
      </c>
      <c r="Y17" s="16" t="str">
        <f t="shared" si="1"/>
        <v>38.06.00.01</v>
      </c>
      <c r="Z17" s="16" t="str">
        <f t="shared" si="1"/>
        <v>38.06.00.01</v>
      </c>
      <c r="AA17" s="16" t="str">
        <f t="shared" si="1"/>
        <v>38.06.00.01</v>
      </c>
      <c r="AB17" s="16" t="str">
        <f t="shared" si="1"/>
        <v>38.06.00.01</v>
      </c>
      <c r="AC17" s="16" t="str">
        <f t="shared" si="1"/>
        <v>38.06.00.01</v>
      </c>
      <c r="AD17" s="16" t="str">
        <f t="shared" si="1"/>
        <v>38.06.00.01</v>
      </c>
      <c r="AE17" s="16" t="str">
        <f t="shared" si="1"/>
        <v>38.06.00.01</v>
      </c>
      <c r="AF17" s="16" t="str">
        <f t="shared" si="1"/>
        <v>38.06.00.01</v>
      </c>
      <c r="AJ17" s="9" t="str">
        <f>KurKod</f>
        <v>38.06.00.01</v>
      </c>
    </row>
    <row r="18" spans="6:32" ht="16.5" customHeight="1" hidden="1">
      <c r="F18" s="6" t="s">
        <v>1</v>
      </c>
      <c r="AA18" s="16" t="s">
        <v>1</v>
      </c>
      <c r="AB18" s="16" t="s">
        <v>1</v>
      </c>
      <c r="AC18" s="16" t="s">
        <v>1</v>
      </c>
      <c r="AD18" s="16" t="s">
        <v>1</v>
      </c>
      <c r="AE18" s="16" t="s">
        <v>1</v>
      </c>
      <c r="AF18" s="16" t="s">
        <v>1</v>
      </c>
    </row>
    <row r="19" spans="6:32" ht="16.5" customHeight="1">
      <c r="F19" s="17" t="s">
        <v>17</v>
      </c>
      <c r="G19" s="18" t="str">
        <f>ButceYil</f>
        <v>2018</v>
      </c>
      <c r="AA19" s="16" t="s">
        <v>1</v>
      </c>
      <c r="AB19" s="16" t="s">
        <v>1</v>
      </c>
      <c r="AC19" s="16" t="s">
        <v>1</v>
      </c>
      <c r="AD19" s="16" t="s">
        <v>1</v>
      </c>
      <c r="AE19" s="16" t="s">
        <v>1</v>
      </c>
      <c r="AF19" s="16" t="s">
        <v>1</v>
      </c>
    </row>
    <row r="20" spans="6:30" ht="17.25" customHeight="1" thickBot="1">
      <c r="F20" s="19" t="s">
        <v>18</v>
      </c>
      <c r="G20" s="49" t="str">
        <f>Kurum</f>
        <v>38.06.00.01 - ÜST YÖNETİM, AKADEMİK VE İDARİ BİRİMLER</v>
      </c>
      <c r="H20" s="49" t="s">
        <v>1</v>
      </c>
      <c r="I20" s="49" t="s">
        <v>1</v>
      </c>
      <c r="J20" s="49" t="s">
        <v>1</v>
      </c>
      <c r="K20" s="49" t="s">
        <v>1</v>
      </c>
      <c r="L20" s="49" t="s">
        <v>1</v>
      </c>
      <c r="M20" s="49" t="s">
        <v>1</v>
      </c>
      <c r="N20" s="49" t="s">
        <v>1</v>
      </c>
      <c r="O20" s="49" t="s">
        <v>1</v>
      </c>
      <c r="P20" s="49" t="s">
        <v>1</v>
      </c>
      <c r="Q20" s="49" t="s">
        <v>1</v>
      </c>
      <c r="R20" s="49" t="s">
        <v>1</v>
      </c>
      <c r="S20" s="49" t="s">
        <v>1</v>
      </c>
      <c r="T20" s="49" t="s">
        <v>1</v>
      </c>
      <c r="U20" s="49" t="s">
        <v>1</v>
      </c>
      <c r="V20" s="49" t="s">
        <v>1</v>
      </c>
      <c r="AA20" s="16" t="s">
        <v>1</v>
      </c>
      <c r="AB20" s="16" t="s">
        <v>1</v>
      </c>
      <c r="AC20" s="16" t="s">
        <v>1</v>
      </c>
      <c r="AD20" s="16" t="s">
        <v>1</v>
      </c>
    </row>
    <row r="21" spans="6:36" ht="33.75" customHeight="1">
      <c r="F21" s="44" t="s">
        <v>1</v>
      </c>
      <c r="G21" s="47" t="str">
        <f>ButceYil-1&amp;" "&amp;"GERÇEKLEŞME TOPLAMI"</f>
        <v>2017 GERÇEKLEŞME TOPLAMI</v>
      </c>
      <c r="H21" s="47" t="str">
        <f>ButceYil&amp;" "&amp;"BAŞLANGIÇ ÖDENEĞİ"</f>
        <v>2018 BAŞLANGIÇ ÖDENEĞİ</v>
      </c>
      <c r="I21" s="47" t="s">
        <v>19</v>
      </c>
      <c r="J21" s="47" t="s">
        <v>1</v>
      </c>
      <c r="K21" s="47" t="s">
        <v>20</v>
      </c>
      <c r="L21" s="47" t="s">
        <v>1</v>
      </c>
      <c r="M21" s="47" t="s">
        <v>20</v>
      </c>
      <c r="N21" s="47" t="s">
        <v>1</v>
      </c>
      <c r="O21" s="47" t="s">
        <v>21</v>
      </c>
      <c r="P21" s="47" t="s">
        <v>1</v>
      </c>
      <c r="Q21" s="47" t="s">
        <v>21</v>
      </c>
      <c r="R21" s="47" t="s">
        <v>1</v>
      </c>
      <c r="S21" s="47" t="s">
        <v>22</v>
      </c>
      <c r="T21" s="47" t="s">
        <v>1</v>
      </c>
      <c r="U21" s="47" t="s">
        <v>22</v>
      </c>
      <c r="V21" s="47" t="s">
        <v>1</v>
      </c>
      <c r="W21" s="47" t="s">
        <v>23</v>
      </c>
      <c r="X21" s="47" t="s">
        <v>1</v>
      </c>
      <c r="Y21" s="47" t="s">
        <v>23</v>
      </c>
      <c r="Z21" s="47" t="s">
        <v>1</v>
      </c>
      <c r="AA21" s="47" t="s">
        <v>24</v>
      </c>
      <c r="AB21" s="47" t="s">
        <v>1</v>
      </c>
      <c r="AC21" s="47" t="s">
        <v>24</v>
      </c>
      <c r="AD21" s="47" t="s">
        <v>1</v>
      </c>
      <c r="AE21" s="47" t="s">
        <v>25</v>
      </c>
      <c r="AF21" s="47" t="s">
        <v>1</v>
      </c>
      <c r="AG21" s="47" t="s">
        <v>26</v>
      </c>
      <c r="AH21" s="47" t="s">
        <v>27</v>
      </c>
      <c r="AI21" s="47" t="s">
        <v>1</v>
      </c>
      <c r="AJ21" s="47" t="str">
        <f>ButceYil&amp;" "&amp;"YILSONU GERÇEKLEŞME TAHMİNİ"</f>
        <v>2018 YILSONU GERÇEKLEŞME TAHMİNİ</v>
      </c>
    </row>
    <row r="22" spans="1:36" ht="16.5" customHeight="1">
      <c r="A22" s="6" t="s">
        <v>8</v>
      </c>
      <c r="B22" s="20" t="s">
        <v>28</v>
      </c>
      <c r="F22" s="45" t="s">
        <v>1</v>
      </c>
      <c r="G22" s="48" t="s">
        <v>1</v>
      </c>
      <c r="H22" s="48" t="s">
        <v>1</v>
      </c>
      <c r="I22" s="21">
        <f>ButceYil-1</f>
        <v>2017</v>
      </c>
      <c r="J22" s="21" t="str">
        <f>ButceYil</f>
        <v>2018</v>
      </c>
      <c r="K22" s="21">
        <f>ButceYil-1</f>
        <v>2017</v>
      </c>
      <c r="L22" s="21" t="str">
        <f>ButceYil</f>
        <v>2018</v>
      </c>
      <c r="M22" s="21">
        <f>ButceYil-1</f>
        <v>2017</v>
      </c>
      <c r="N22" s="21" t="str">
        <f>ButceYil</f>
        <v>2018</v>
      </c>
      <c r="O22" s="21">
        <f>ButceYil-1</f>
        <v>2017</v>
      </c>
      <c r="P22" s="21" t="str">
        <f>ButceYil</f>
        <v>2018</v>
      </c>
      <c r="Q22" s="21">
        <f>ButceYil-1</f>
        <v>2017</v>
      </c>
      <c r="R22" s="21" t="str">
        <f>ButceYil</f>
        <v>2018</v>
      </c>
      <c r="S22" s="21">
        <f>ButceYil-1</f>
        <v>2017</v>
      </c>
      <c r="T22" s="21" t="str">
        <f>ButceYil</f>
        <v>2018</v>
      </c>
      <c r="U22" s="21">
        <f>ButceYil-1</f>
        <v>2017</v>
      </c>
      <c r="V22" s="21" t="str">
        <f>ButceYil</f>
        <v>2018</v>
      </c>
      <c r="W22" s="21">
        <f>ButceYil-1</f>
        <v>2017</v>
      </c>
      <c r="X22" s="21" t="str">
        <f>ButceYil</f>
        <v>2018</v>
      </c>
      <c r="Y22" s="21">
        <f>ButceYil-1</f>
        <v>2017</v>
      </c>
      <c r="Z22" s="21" t="str">
        <f>ButceYil</f>
        <v>2018</v>
      </c>
      <c r="AA22" s="21">
        <f>ButceYil-1</f>
        <v>2017</v>
      </c>
      <c r="AB22" s="21" t="str">
        <f>ButceYil</f>
        <v>2018</v>
      </c>
      <c r="AC22" s="21">
        <f>ButceYil-1</f>
        <v>2017</v>
      </c>
      <c r="AD22" s="21" t="str">
        <f>ButceYil</f>
        <v>2018</v>
      </c>
      <c r="AE22" s="21">
        <f>ButceYil-1</f>
        <v>2017</v>
      </c>
      <c r="AF22" s="21" t="str">
        <f>ButceYil</f>
        <v>2018</v>
      </c>
      <c r="AG22" s="48" t="s">
        <v>1</v>
      </c>
      <c r="AH22" s="21">
        <f>ButceYil-1</f>
        <v>2017</v>
      </c>
      <c r="AI22" s="21" t="str">
        <f>ButceYil</f>
        <v>2018</v>
      </c>
      <c r="AJ22" s="48" t="s">
        <v>1</v>
      </c>
    </row>
    <row r="23" spans="1:36" ht="14.25" thickBot="1">
      <c r="A23" s="22" t="s">
        <v>1</v>
      </c>
      <c r="B23" s="22" t="s">
        <v>1</v>
      </c>
      <c r="F23" s="23" t="s">
        <v>29</v>
      </c>
      <c r="G23" s="24">
        <f aca="true" t="shared" si="2" ref="G23:AD23">G24+G30+G36+G46+G52+G60+G70+G73+G76</f>
        <v>1180331807.54</v>
      </c>
      <c r="H23" s="24">
        <f t="shared" si="2"/>
        <v>1272285000</v>
      </c>
      <c r="I23" s="35">
        <f t="shared" si="2"/>
        <v>91007118.86000001</v>
      </c>
      <c r="J23" s="35">
        <f t="shared" si="2"/>
        <v>94470392.46000001</v>
      </c>
      <c r="K23" s="35">
        <f t="shared" si="2"/>
        <v>170856642.84000003</v>
      </c>
      <c r="L23" s="35">
        <f t="shared" si="2"/>
        <v>193769943.98</v>
      </c>
      <c r="M23" s="35">
        <f t="shared" si="2"/>
        <v>79849523.98</v>
      </c>
      <c r="N23" s="35">
        <f t="shared" si="2"/>
        <v>99299551.52</v>
      </c>
      <c r="O23" s="35">
        <f t="shared" si="2"/>
        <v>271620361.46</v>
      </c>
      <c r="P23" s="35">
        <f t="shared" si="2"/>
        <v>292631049.47999996</v>
      </c>
      <c r="Q23" s="35">
        <f t="shared" si="2"/>
        <v>100763718.62</v>
      </c>
      <c r="R23" s="35">
        <f t="shared" si="2"/>
        <v>98861105.49999997</v>
      </c>
      <c r="S23" s="35">
        <f t="shared" si="2"/>
        <v>376223788.89000005</v>
      </c>
      <c r="T23" s="35">
        <f t="shared" si="2"/>
        <v>415078995.0400001</v>
      </c>
      <c r="U23" s="35">
        <f t="shared" si="2"/>
        <v>104603427.43000002</v>
      </c>
      <c r="V23" s="35">
        <f t="shared" si="2"/>
        <v>122447945.56000003</v>
      </c>
      <c r="W23" s="35">
        <f t="shared" si="2"/>
        <v>475469735.53000003</v>
      </c>
      <c r="X23" s="35">
        <f t="shared" si="2"/>
        <v>533954522.7</v>
      </c>
      <c r="Y23" s="35">
        <f t="shared" si="2"/>
        <v>99245946.63999999</v>
      </c>
      <c r="Z23" s="35">
        <f t="shared" si="2"/>
        <v>118875527.66</v>
      </c>
      <c r="AA23" s="35">
        <f t="shared" si="2"/>
        <v>574176599.48</v>
      </c>
      <c r="AB23" s="35">
        <f t="shared" si="2"/>
        <v>651340297.54</v>
      </c>
      <c r="AC23" s="35">
        <f t="shared" si="2"/>
        <v>98706863.94999999</v>
      </c>
      <c r="AD23" s="35">
        <f t="shared" si="2"/>
        <v>117385774.83999999</v>
      </c>
      <c r="AE23" s="24">
        <f>I23+M23+Q23+U23+Y23+AC23</f>
        <v>574176599.48</v>
      </c>
      <c r="AF23" s="24">
        <f>J23+N23+R23+V23+Z23+AD23</f>
        <v>651340297.5400001</v>
      </c>
      <c r="AG23" s="1">
        <f>IF(AF23=0,0,IF(AE23=0,0,(AF23-AE23)/AE23*100))</f>
        <v>13.439018261956853</v>
      </c>
      <c r="AH23" s="2">
        <f>IF(AE23=0,0,IF(G23=0,0,AE23/G23*100))</f>
        <v>48.64535512913744</v>
      </c>
      <c r="AI23" s="2">
        <f>IF(AF23=0,0,IF(H23=0,0,AF23/H23*100))</f>
        <v>51.19452776225454</v>
      </c>
      <c r="AJ23" s="24">
        <f>AJ24+AJ30+AJ36+AJ46+AJ52+AJ60+AJ70+AJ73+AJ76</f>
        <v>1272285000</v>
      </c>
    </row>
    <row r="24" spans="1:36" ht="14.25" thickBot="1">
      <c r="A24" s="22" t="s">
        <v>1</v>
      </c>
      <c r="B24" s="22" t="s">
        <v>30</v>
      </c>
      <c r="F24" s="25" t="s">
        <v>31</v>
      </c>
      <c r="G24" s="26">
        <v>677042245.88</v>
      </c>
      <c r="H24" s="26">
        <v>743923000</v>
      </c>
      <c r="I24" s="36">
        <v>73733539.87</v>
      </c>
      <c r="J24" s="36">
        <f>J25+J26+J27+J28+J29</f>
        <v>77834616.09</v>
      </c>
      <c r="K24" s="36">
        <v>125907693.96</v>
      </c>
      <c r="L24" s="36">
        <v>141036877.18</v>
      </c>
      <c r="M24" s="36">
        <f aca="true" t="shared" si="3" ref="M24:M55">K24-I24</f>
        <v>52174154.08999999</v>
      </c>
      <c r="N24" s="36">
        <f>L24-J24</f>
        <v>63202261.09</v>
      </c>
      <c r="O24" s="36">
        <v>181283984.07</v>
      </c>
      <c r="P24" s="36">
        <v>202026629.17</v>
      </c>
      <c r="Q24" s="36">
        <f aca="true" t="shared" si="4" ref="Q24:Q55">O24-K24</f>
        <v>55376290.11</v>
      </c>
      <c r="R24" s="36">
        <f>P24-L24</f>
        <v>60989751.98999998</v>
      </c>
      <c r="S24" s="36">
        <v>236322269.78</v>
      </c>
      <c r="T24" s="36">
        <v>264545380.03</v>
      </c>
      <c r="U24" s="36">
        <f aca="true" t="shared" si="5" ref="U24:U55">S24-O24</f>
        <v>55038285.71000001</v>
      </c>
      <c r="V24" s="36">
        <f>T24-P24</f>
        <v>62518750.860000014</v>
      </c>
      <c r="W24" s="36">
        <v>292756508.95</v>
      </c>
      <c r="X24" s="36">
        <v>330325862.43</v>
      </c>
      <c r="Y24" s="36">
        <f aca="true" t="shared" si="6" ref="Y24:Y55">W24-S24</f>
        <v>56434239.16999999</v>
      </c>
      <c r="Z24" s="36">
        <f>X24-T24</f>
        <v>65780482.400000006</v>
      </c>
      <c r="AA24" s="36">
        <v>350069314.39</v>
      </c>
      <c r="AB24" s="36">
        <v>398679212.8</v>
      </c>
      <c r="AC24" s="36">
        <f aca="true" t="shared" si="7" ref="AC24:AC55">AA24-W24</f>
        <v>57312805.44</v>
      </c>
      <c r="AD24" s="36">
        <f>AB24-X24</f>
        <v>68353350.37</v>
      </c>
      <c r="AE24" s="24">
        <f>I24+M24+Q24+U24+Y24+AC24</f>
        <v>350069314.39</v>
      </c>
      <c r="AF24" s="24">
        <f aca="true" t="shared" si="8" ref="AF24:AF76">J24+N24+R24+V24+Z24+AD24</f>
        <v>398679212.8</v>
      </c>
      <c r="AG24" s="1">
        <f aca="true" t="shared" si="9" ref="AG24:AG55">IF(AF24=0,0,IF(AE24=0,0,(AF24-AE24)/AE24*100))</f>
        <v>13.885792445048592</v>
      </c>
      <c r="AH24" s="2">
        <f aca="true" t="shared" si="10" ref="AH24:AH55">IF(AE24=0,0,IF(G24=0,0,AE24/G24*100))</f>
        <v>51.70568255087096</v>
      </c>
      <c r="AI24" s="2">
        <f aca="true" t="shared" si="11" ref="AI24:AI55">IF(AF24=0,0,IF(H24=0,0,AF24/H24*100))</f>
        <v>53.59146212712875</v>
      </c>
      <c r="AJ24" s="26">
        <v>743923000</v>
      </c>
    </row>
    <row r="25" spans="1:36" ht="14.25" thickBot="1">
      <c r="A25" s="22" t="s">
        <v>1</v>
      </c>
      <c r="B25" s="22" t="s">
        <v>32</v>
      </c>
      <c r="F25" s="27" t="s">
        <v>33</v>
      </c>
      <c r="G25" s="28">
        <v>605683997.74</v>
      </c>
      <c r="H25" s="28">
        <v>665428000</v>
      </c>
      <c r="I25" s="37">
        <v>69450625.58</v>
      </c>
      <c r="J25" s="37">
        <v>73350969.3</v>
      </c>
      <c r="K25" s="37">
        <v>116694586.6</v>
      </c>
      <c r="L25" s="37">
        <v>130705943.45</v>
      </c>
      <c r="M25" s="38">
        <f t="shared" si="3"/>
        <v>47243961.019999996</v>
      </c>
      <c r="N25" s="38">
        <v>57354974.15</v>
      </c>
      <c r="O25" s="37">
        <v>166729019.14</v>
      </c>
      <c r="P25" s="37">
        <v>185147545.11</v>
      </c>
      <c r="Q25" s="38">
        <f t="shared" si="4"/>
        <v>50034432.53999999</v>
      </c>
      <c r="R25" s="38">
        <v>54441601.66</v>
      </c>
      <c r="S25" s="37">
        <v>216275152.71</v>
      </c>
      <c r="T25" s="37">
        <v>240027025.32</v>
      </c>
      <c r="U25" s="38">
        <f t="shared" si="5"/>
        <v>49546133.57000002</v>
      </c>
      <c r="V25" s="38">
        <v>54879480.21</v>
      </c>
      <c r="W25" s="37">
        <v>266242487.46</v>
      </c>
      <c r="X25" s="37">
        <v>297034340.91</v>
      </c>
      <c r="Y25" s="38">
        <f t="shared" si="6"/>
        <v>49967334.75</v>
      </c>
      <c r="Z25" s="38">
        <v>57007315.59</v>
      </c>
      <c r="AA25" s="37">
        <v>317743493</v>
      </c>
      <c r="AB25" s="37">
        <v>353328909.07</v>
      </c>
      <c r="AC25" s="38">
        <f t="shared" si="7"/>
        <v>51501005.53999999</v>
      </c>
      <c r="AD25" s="38">
        <v>56294568.16</v>
      </c>
      <c r="AE25" s="24">
        <f>I25+M25+Q25+U25+Y25+AC25</f>
        <v>317743493</v>
      </c>
      <c r="AF25" s="24">
        <f t="shared" si="8"/>
        <v>353328909.06999993</v>
      </c>
      <c r="AG25" s="33">
        <f t="shared" si="9"/>
        <v>11.199416149806074</v>
      </c>
      <c r="AH25" s="34">
        <f t="shared" si="10"/>
        <v>52.46027535573041</v>
      </c>
      <c r="AI25" s="34">
        <f t="shared" si="11"/>
        <v>53.09799243043574</v>
      </c>
      <c r="AJ25" s="28">
        <v>665428000</v>
      </c>
    </row>
    <row r="26" spans="1:36" ht="14.25" thickBot="1">
      <c r="A26" s="22" t="s">
        <v>1</v>
      </c>
      <c r="B26" s="22" t="s">
        <v>34</v>
      </c>
      <c r="F26" s="27" t="s">
        <v>35</v>
      </c>
      <c r="G26" s="28">
        <v>24671315.77</v>
      </c>
      <c r="H26" s="28">
        <v>26418000</v>
      </c>
      <c r="I26" s="37">
        <v>2009833.51</v>
      </c>
      <c r="J26" s="37">
        <v>2095237.66</v>
      </c>
      <c r="K26" s="37">
        <v>3799229.83</v>
      </c>
      <c r="L26" s="37">
        <v>4323602.75</v>
      </c>
      <c r="M26" s="38">
        <f t="shared" si="3"/>
        <v>1789396.32</v>
      </c>
      <c r="N26" s="38">
        <v>2228365.09</v>
      </c>
      <c r="O26" s="37">
        <v>5970691.62</v>
      </c>
      <c r="P26" s="37">
        <v>6477064.97</v>
      </c>
      <c r="Q26" s="38">
        <f t="shared" si="4"/>
        <v>2171461.79</v>
      </c>
      <c r="R26" s="38">
        <v>2153462.22</v>
      </c>
      <c r="S26" s="37">
        <v>8111335.45</v>
      </c>
      <c r="T26" s="37">
        <v>9287292.21</v>
      </c>
      <c r="U26" s="38">
        <f t="shared" si="5"/>
        <v>2140643.83</v>
      </c>
      <c r="V26" s="38">
        <v>2810227.24</v>
      </c>
      <c r="W26" s="37">
        <v>9958657.02</v>
      </c>
      <c r="X26" s="37">
        <v>11540955.93</v>
      </c>
      <c r="Y26" s="38">
        <f t="shared" si="6"/>
        <v>1847321.5699999994</v>
      </c>
      <c r="Z26" s="38">
        <v>2253663.73</v>
      </c>
      <c r="AA26" s="37">
        <v>11863346.03</v>
      </c>
      <c r="AB26" s="37">
        <v>13772825.68</v>
      </c>
      <c r="AC26" s="38">
        <f t="shared" si="7"/>
        <v>1904689.0099999998</v>
      </c>
      <c r="AD26" s="38">
        <v>2464654.75</v>
      </c>
      <c r="AE26" s="24">
        <f aca="true" t="shared" si="12" ref="AE26:AE76">I26+M26+Q26+U26+Y26+AC26</f>
        <v>11863346.03</v>
      </c>
      <c r="AF26" s="24">
        <f t="shared" si="8"/>
        <v>14005610.690000001</v>
      </c>
      <c r="AG26" s="33">
        <f t="shared" si="9"/>
        <v>18.05784518619493</v>
      </c>
      <c r="AH26" s="34">
        <f t="shared" si="10"/>
        <v>48.08558303333653</v>
      </c>
      <c r="AI26" s="34">
        <f t="shared" si="11"/>
        <v>53.01540877432055</v>
      </c>
      <c r="AJ26" s="28">
        <v>26418000</v>
      </c>
    </row>
    <row r="27" spans="1:36" ht="14.25" thickBot="1">
      <c r="A27" s="22" t="s">
        <v>1</v>
      </c>
      <c r="B27" s="29" t="s">
        <v>36</v>
      </c>
      <c r="F27" s="27" t="s">
        <v>37</v>
      </c>
      <c r="G27" s="28">
        <v>38292159.54</v>
      </c>
      <c r="H27" s="28">
        <v>42098000</v>
      </c>
      <c r="I27" s="37">
        <v>1718215.54</v>
      </c>
      <c r="J27" s="37">
        <v>1996646.3</v>
      </c>
      <c r="K27" s="37">
        <v>4057505.26</v>
      </c>
      <c r="L27" s="37">
        <v>4984801.11</v>
      </c>
      <c r="M27" s="38">
        <f t="shared" si="3"/>
        <v>2339289.7199999997</v>
      </c>
      <c r="N27" s="38">
        <v>2988154.81</v>
      </c>
      <c r="O27" s="37">
        <v>6392601.26</v>
      </c>
      <c r="P27" s="37">
        <v>8162131.31</v>
      </c>
      <c r="Q27" s="38">
        <f t="shared" si="4"/>
        <v>2335096</v>
      </c>
      <c r="R27" s="38">
        <v>3177330.2</v>
      </c>
      <c r="S27" s="37">
        <v>8866994.5</v>
      </c>
      <c r="T27" s="37">
        <v>12078156.06</v>
      </c>
      <c r="U27" s="38">
        <f t="shared" si="5"/>
        <v>2474393.24</v>
      </c>
      <c r="V27" s="38">
        <v>3916024.75</v>
      </c>
      <c r="W27" s="37">
        <v>12603078.98</v>
      </c>
      <c r="X27" s="37">
        <v>17718741.5</v>
      </c>
      <c r="Y27" s="38">
        <f t="shared" si="6"/>
        <v>3736084.4800000004</v>
      </c>
      <c r="Z27" s="38">
        <v>5640585.44</v>
      </c>
      <c r="AA27" s="37">
        <v>15631517.26</v>
      </c>
      <c r="AB27" s="37">
        <v>26654680.96</v>
      </c>
      <c r="AC27" s="38">
        <f t="shared" si="7"/>
        <v>3028438.2799999993</v>
      </c>
      <c r="AD27" s="38">
        <v>8935939.46</v>
      </c>
      <c r="AE27" s="24">
        <f t="shared" si="12"/>
        <v>15631517.26</v>
      </c>
      <c r="AF27" s="24">
        <f t="shared" si="8"/>
        <v>26654680.96</v>
      </c>
      <c r="AG27" s="33">
        <f t="shared" si="9"/>
        <v>70.51883394715325</v>
      </c>
      <c r="AH27" s="34">
        <f t="shared" si="10"/>
        <v>40.8217176774042</v>
      </c>
      <c r="AI27" s="34">
        <f t="shared" si="11"/>
        <v>63.31578925364626</v>
      </c>
      <c r="AJ27" s="28">
        <v>42098000</v>
      </c>
    </row>
    <row r="28" spans="1:36" ht="14.25" thickBot="1">
      <c r="A28" s="22" t="s">
        <v>1</v>
      </c>
      <c r="B28" s="22" t="s">
        <v>38</v>
      </c>
      <c r="F28" s="27" t="s">
        <v>39</v>
      </c>
      <c r="G28" s="28">
        <v>4039053.53</v>
      </c>
      <c r="H28" s="28">
        <v>5494000</v>
      </c>
      <c r="I28" s="37">
        <v>239757.71</v>
      </c>
      <c r="J28" s="37">
        <v>13905.54</v>
      </c>
      <c r="K28" s="37">
        <v>673893.69</v>
      </c>
      <c r="L28" s="37">
        <v>209497.57</v>
      </c>
      <c r="M28" s="38">
        <f t="shared" si="3"/>
        <v>434135.98</v>
      </c>
      <c r="N28" s="38">
        <v>195592.03</v>
      </c>
      <c r="O28" s="37">
        <v>1142231.62</v>
      </c>
      <c r="P28" s="37">
        <v>996260.2</v>
      </c>
      <c r="Q28" s="38">
        <f t="shared" si="4"/>
        <v>468337.93000000017</v>
      </c>
      <c r="R28" s="38">
        <v>786762.63</v>
      </c>
      <c r="S28" s="37">
        <v>1652015.65</v>
      </c>
      <c r="T28" s="37">
        <v>1479291.53</v>
      </c>
      <c r="U28" s="38">
        <f t="shared" si="5"/>
        <v>509784.0299999998</v>
      </c>
      <c r="V28" s="38">
        <v>483031.33</v>
      </c>
      <c r="W28" s="37">
        <v>2168347.38</v>
      </c>
      <c r="X28" s="37">
        <v>1926580.87</v>
      </c>
      <c r="Y28" s="38">
        <f t="shared" si="6"/>
        <v>516331.73</v>
      </c>
      <c r="Z28" s="38">
        <v>447289.34</v>
      </c>
      <c r="AA28" s="37">
        <v>2678718.94</v>
      </c>
      <c r="AB28" s="37">
        <v>2388208.68</v>
      </c>
      <c r="AC28" s="38">
        <f t="shared" si="7"/>
        <v>510371.56000000006</v>
      </c>
      <c r="AD28" s="38">
        <v>461627.81</v>
      </c>
      <c r="AE28" s="24">
        <f t="shared" si="12"/>
        <v>2678718.94</v>
      </c>
      <c r="AF28" s="24">
        <f t="shared" si="8"/>
        <v>2388208.68</v>
      </c>
      <c r="AG28" s="33">
        <f t="shared" si="9"/>
        <v>-10.845119122501137</v>
      </c>
      <c r="AH28" s="34">
        <f t="shared" si="10"/>
        <v>66.32046146712</v>
      </c>
      <c r="AI28" s="34">
        <f t="shared" si="11"/>
        <v>43.469397160538776</v>
      </c>
      <c r="AJ28" s="28">
        <v>5494000</v>
      </c>
    </row>
    <row r="29" spans="2:36" ht="14.25" thickBot="1">
      <c r="B29" s="22" t="s">
        <v>40</v>
      </c>
      <c r="F29" s="27" t="s">
        <v>41</v>
      </c>
      <c r="G29" s="28">
        <v>4355719.3</v>
      </c>
      <c r="H29" s="28">
        <v>4485000</v>
      </c>
      <c r="I29" s="37">
        <v>315107.53</v>
      </c>
      <c r="J29" s="37">
        <v>377857.29</v>
      </c>
      <c r="K29" s="37">
        <v>682478.58</v>
      </c>
      <c r="L29" s="37">
        <v>813032.3</v>
      </c>
      <c r="M29" s="38">
        <f t="shared" si="3"/>
        <v>367371.04999999993</v>
      </c>
      <c r="N29" s="38">
        <v>435175.01</v>
      </c>
      <c r="O29" s="37">
        <v>1049440.43</v>
      </c>
      <c r="P29" s="37">
        <v>1243627.58</v>
      </c>
      <c r="Q29" s="38">
        <f t="shared" si="4"/>
        <v>366961.85</v>
      </c>
      <c r="R29" s="38">
        <v>430595.28</v>
      </c>
      <c r="S29" s="37">
        <v>1416771.47</v>
      </c>
      <c r="T29" s="37">
        <v>1673614.91</v>
      </c>
      <c r="U29" s="38">
        <f t="shared" si="5"/>
        <v>367331.04000000004</v>
      </c>
      <c r="V29" s="38">
        <v>429987.33</v>
      </c>
      <c r="W29" s="37">
        <v>1783938.11</v>
      </c>
      <c r="X29" s="37">
        <v>2105243.22</v>
      </c>
      <c r="Y29" s="38">
        <f t="shared" si="6"/>
        <v>367166.64000000013</v>
      </c>
      <c r="Z29" s="38">
        <v>431628.31</v>
      </c>
      <c r="AA29" s="37">
        <v>2152239.16</v>
      </c>
      <c r="AB29" s="37">
        <v>2534588.41</v>
      </c>
      <c r="AC29" s="38">
        <f t="shared" si="7"/>
        <v>368301.05000000005</v>
      </c>
      <c r="AD29" s="38">
        <v>429345.19</v>
      </c>
      <c r="AE29" s="24">
        <f t="shared" si="12"/>
        <v>2152239.16</v>
      </c>
      <c r="AF29" s="24">
        <f t="shared" si="8"/>
        <v>2534588.41</v>
      </c>
      <c r="AG29" s="33">
        <f t="shared" si="9"/>
        <v>17.765184144312286</v>
      </c>
      <c r="AH29" s="34">
        <f t="shared" si="10"/>
        <v>49.411796577433265</v>
      </c>
      <c r="AI29" s="34">
        <f t="shared" si="11"/>
        <v>56.51256209587514</v>
      </c>
      <c r="AJ29" s="28">
        <v>4485000</v>
      </c>
    </row>
    <row r="30" spans="1:36" ht="14.25" thickBot="1">
      <c r="A30" s="22" t="s">
        <v>1</v>
      </c>
      <c r="B30" s="22" t="s">
        <v>42</v>
      </c>
      <c r="F30" s="25" t="s">
        <v>43</v>
      </c>
      <c r="G30" s="26">
        <v>120069303.39</v>
      </c>
      <c r="H30" s="26">
        <v>130981000</v>
      </c>
      <c r="I30" s="36">
        <v>13775493.73</v>
      </c>
      <c r="J30" s="36">
        <f>J31+J32+J33+J34+J35</f>
        <v>14039155.23</v>
      </c>
      <c r="K30" s="36">
        <v>23370137.41</v>
      </c>
      <c r="L30" s="36">
        <v>25537443.76</v>
      </c>
      <c r="M30" s="36">
        <f t="shared" si="3"/>
        <v>9594643.68</v>
      </c>
      <c r="N30" s="36">
        <f>L30-J30</f>
        <v>11498288.530000001</v>
      </c>
      <c r="O30" s="36">
        <v>32906829.64</v>
      </c>
      <c r="P30" s="36">
        <v>36070699.36</v>
      </c>
      <c r="Q30" s="36">
        <f t="shared" si="4"/>
        <v>9536692.23</v>
      </c>
      <c r="R30" s="36">
        <f>P30-L30</f>
        <v>10533255.599999998</v>
      </c>
      <c r="S30" s="36">
        <v>42466575.76</v>
      </c>
      <c r="T30" s="36">
        <v>47002627.13</v>
      </c>
      <c r="U30" s="36">
        <f t="shared" si="5"/>
        <v>9559746.119999997</v>
      </c>
      <c r="V30" s="36">
        <f>T30-P30</f>
        <v>10931927.770000003</v>
      </c>
      <c r="W30" s="36">
        <v>52374356.94</v>
      </c>
      <c r="X30" s="36">
        <v>58337594.45</v>
      </c>
      <c r="Y30" s="36">
        <f t="shared" si="6"/>
        <v>9907781.18</v>
      </c>
      <c r="Z30" s="36">
        <f>X30-T30</f>
        <v>11334967.32</v>
      </c>
      <c r="AA30" s="36">
        <v>62066880.56</v>
      </c>
      <c r="AB30" s="36">
        <v>70464337.88</v>
      </c>
      <c r="AC30" s="36">
        <f t="shared" si="7"/>
        <v>9692523.620000005</v>
      </c>
      <c r="AD30" s="36">
        <f>AB30-X30</f>
        <v>12126743.429999992</v>
      </c>
      <c r="AE30" s="24">
        <f t="shared" si="12"/>
        <v>62066880.56</v>
      </c>
      <c r="AF30" s="24">
        <f t="shared" si="8"/>
        <v>70464337.88</v>
      </c>
      <c r="AG30" s="1">
        <f t="shared" si="9"/>
        <v>13.529691268892075</v>
      </c>
      <c r="AH30" s="2">
        <f t="shared" si="10"/>
        <v>51.69254656071342</v>
      </c>
      <c r="AI30" s="2">
        <f t="shared" si="11"/>
        <v>53.79737357326635</v>
      </c>
      <c r="AJ30" s="26">
        <v>130981000</v>
      </c>
    </row>
    <row r="31" spans="2:36" ht="14.25" thickBot="1">
      <c r="B31" s="29" t="s">
        <v>44</v>
      </c>
      <c r="F31" s="27" t="s">
        <v>33</v>
      </c>
      <c r="G31" s="28">
        <v>107006017.45</v>
      </c>
      <c r="H31" s="28">
        <v>117240000</v>
      </c>
      <c r="I31" s="37">
        <v>13035433.41</v>
      </c>
      <c r="J31" s="37">
        <v>13225817.07</v>
      </c>
      <c r="K31" s="37">
        <v>21751501.74</v>
      </c>
      <c r="L31" s="37">
        <v>23694235.11</v>
      </c>
      <c r="M31" s="38">
        <f t="shared" si="3"/>
        <v>8716068.329999998</v>
      </c>
      <c r="N31" s="38">
        <v>10468418.04</v>
      </c>
      <c r="O31" s="37">
        <v>30431162.74</v>
      </c>
      <c r="P31" s="37">
        <v>33249598.75</v>
      </c>
      <c r="Q31" s="38">
        <f t="shared" si="4"/>
        <v>8679661</v>
      </c>
      <c r="R31" s="38">
        <v>9555363.64</v>
      </c>
      <c r="S31" s="37">
        <v>39092973.66</v>
      </c>
      <c r="T31" s="37">
        <v>42824075.97</v>
      </c>
      <c r="U31" s="38">
        <f t="shared" si="5"/>
        <v>8661810.919999998</v>
      </c>
      <c r="V31" s="38">
        <v>9574477.22</v>
      </c>
      <c r="W31" s="37">
        <v>47740104.6</v>
      </c>
      <c r="X31" s="37">
        <v>52413155.6</v>
      </c>
      <c r="Y31" s="38">
        <f t="shared" si="6"/>
        <v>8647130.940000005</v>
      </c>
      <c r="Z31" s="38">
        <v>9589079.63</v>
      </c>
      <c r="AA31" s="37">
        <v>56365564.08</v>
      </c>
      <c r="AB31" s="37">
        <v>61982382.46</v>
      </c>
      <c r="AC31" s="38">
        <f t="shared" si="7"/>
        <v>8625459.479999997</v>
      </c>
      <c r="AD31" s="38">
        <v>9569226.86</v>
      </c>
      <c r="AE31" s="24">
        <f t="shared" si="12"/>
        <v>56365564.08</v>
      </c>
      <c r="AF31" s="24">
        <f t="shared" si="8"/>
        <v>61982382.46</v>
      </c>
      <c r="AG31" s="33">
        <f t="shared" si="9"/>
        <v>9.964982115725867</v>
      </c>
      <c r="AH31" s="34">
        <f t="shared" si="10"/>
        <v>52.67513493466623</v>
      </c>
      <c r="AI31" s="34">
        <f t="shared" si="11"/>
        <v>52.86794819174343</v>
      </c>
      <c r="AJ31" s="28">
        <v>117240000</v>
      </c>
    </row>
    <row r="32" spans="2:36" ht="14.25" thickBot="1">
      <c r="B32" s="29" t="s">
        <v>45</v>
      </c>
      <c r="F32" s="27" t="s">
        <v>46</v>
      </c>
      <c r="G32" s="28">
        <v>4526577.21</v>
      </c>
      <c r="H32" s="28">
        <v>4877000</v>
      </c>
      <c r="I32" s="37">
        <v>334316.8</v>
      </c>
      <c r="J32" s="37">
        <v>354159.06</v>
      </c>
      <c r="K32" s="37">
        <v>696525.99</v>
      </c>
      <c r="L32" s="37">
        <v>810828.49</v>
      </c>
      <c r="M32" s="38">
        <f t="shared" si="3"/>
        <v>362209.19</v>
      </c>
      <c r="N32" s="38">
        <v>456669.43</v>
      </c>
      <c r="O32" s="37">
        <v>1072338.8</v>
      </c>
      <c r="P32" s="37">
        <v>1251753.1</v>
      </c>
      <c r="Q32" s="38">
        <f t="shared" si="4"/>
        <v>375812.81000000006</v>
      </c>
      <c r="R32" s="38">
        <v>440924.61</v>
      </c>
      <c r="S32" s="37">
        <v>1441532.33</v>
      </c>
      <c r="T32" s="37">
        <v>1701610.05</v>
      </c>
      <c r="U32" s="38">
        <f t="shared" si="5"/>
        <v>369193.53</v>
      </c>
      <c r="V32" s="38">
        <v>449856.95</v>
      </c>
      <c r="W32" s="37">
        <v>1817033.33</v>
      </c>
      <c r="X32" s="37">
        <v>2161032.68</v>
      </c>
      <c r="Y32" s="38">
        <f t="shared" si="6"/>
        <v>375501</v>
      </c>
      <c r="Z32" s="38">
        <v>459422.63</v>
      </c>
      <c r="AA32" s="37">
        <v>2189887.84</v>
      </c>
      <c r="AB32" s="37">
        <v>2697080.09</v>
      </c>
      <c r="AC32" s="38">
        <f t="shared" si="7"/>
        <v>372854.5099999998</v>
      </c>
      <c r="AD32" s="38">
        <v>536047.41</v>
      </c>
      <c r="AE32" s="24">
        <f t="shared" si="12"/>
        <v>2189887.84</v>
      </c>
      <c r="AF32" s="24">
        <f t="shared" si="8"/>
        <v>2697080.0900000003</v>
      </c>
      <c r="AG32" s="33">
        <f t="shared" si="9"/>
        <v>23.16064963400137</v>
      </c>
      <c r="AH32" s="34">
        <f t="shared" si="10"/>
        <v>48.3784488456787</v>
      </c>
      <c r="AI32" s="34">
        <f t="shared" si="11"/>
        <v>55.30203178183311</v>
      </c>
      <c r="AJ32" s="28">
        <v>4877000</v>
      </c>
    </row>
    <row r="33" spans="2:36" ht="14.25" thickBot="1">
      <c r="B33" s="29" t="s">
        <v>47</v>
      </c>
      <c r="F33" s="27" t="s">
        <v>37</v>
      </c>
      <c r="G33" s="28">
        <v>7871596.66</v>
      </c>
      <c r="H33" s="28">
        <v>8060000</v>
      </c>
      <c r="I33" s="37">
        <v>378492.03</v>
      </c>
      <c r="J33" s="37">
        <v>435617.82</v>
      </c>
      <c r="K33" s="37">
        <v>857272.75</v>
      </c>
      <c r="L33" s="37">
        <v>979509.96</v>
      </c>
      <c r="M33" s="38">
        <f t="shared" si="3"/>
        <v>478780.72</v>
      </c>
      <c r="N33" s="38">
        <v>543892.14</v>
      </c>
      <c r="O33" s="37">
        <v>1296549.28</v>
      </c>
      <c r="P33" s="37">
        <v>1477150.14</v>
      </c>
      <c r="Q33" s="38">
        <f t="shared" si="4"/>
        <v>439276.53</v>
      </c>
      <c r="R33" s="38">
        <v>497640.18</v>
      </c>
      <c r="S33" s="37">
        <v>1770176.77</v>
      </c>
      <c r="T33" s="37">
        <v>2328718.92</v>
      </c>
      <c r="U33" s="38">
        <f t="shared" si="5"/>
        <v>473627.49</v>
      </c>
      <c r="V33" s="38">
        <v>851568.78</v>
      </c>
      <c r="W33" s="37">
        <v>2601027.24</v>
      </c>
      <c r="X33" s="37">
        <v>3568809.7</v>
      </c>
      <c r="Y33" s="38">
        <f t="shared" si="6"/>
        <v>830850.4700000002</v>
      </c>
      <c r="Z33" s="38">
        <v>1240090.78</v>
      </c>
      <c r="AA33" s="37">
        <v>3236828.02</v>
      </c>
      <c r="AB33" s="37">
        <v>5531710.04</v>
      </c>
      <c r="AC33" s="38">
        <f t="shared" si="7"/>
        <v>635800.7799999998</v>
      </c>
      <c r="AD33" s="38">
        <v>1962900.34</v>
      </c>
      <c r="AE33" s="24">
        <f t="shared" si="12"/>
        <v>3236828.02</v>
      </c>
      <c r="AF33" s="24">
        <f t="shared" si="8"/>
        <v>5531710.04</v>
      </c>
      <c r="AG33" s="33">
        <f t="shared" si="9"/>
        <v>70.89910263443655</v>
      </c>
      <c r="AH33" s="34">
        <f t="shared" si="10"/>
        <v>41.120349019508836</v>
      </c>
      <c r="AI33" s="34">
        <f t="shared" si="11"/>
        <v>68.6316382133995</v>
      </c>
      <c r="AJ33" s="28">
        <v>8060000</v>
      </c>
    </row>
    <row r="34" spans="2:36" ht="14.25" thickBot="1">
      <c r="B34" s="29" t="s">
        <v>48</v>
      </c>
      <c r="F34" s="27" t="s">
        <v>39</v>
      </c>
      <c r="G34" s="28">
        <v>488738.01</v>
      </c>
      <c r="H34" s="28">
        <v>619000</v>
      </c>
      <c r="I34" s="37">
        <v>14009.6</v>
      </c>
      <c r="J34" s="37">
        <v>8590.11</v>
      </c>
      <c r="K34" s="37">
        <v>35603.86</v>
      </c>
      <c r="L34" s="37">
        <v>20577.96</v>
      </c>
      <c r="M34" s="38">
        <f t="shared" si="3"/>
        <v>21594.260000000002</v>
      </c>
      <c r="N34" s="38">
        <v>11987.85</v>
      </c>
      <c r="O34" s="37">
        <v>61974.99</v>
      </c>
      <c r="P34" s="37">
        <v>42818.74</v>
      </c>
      <c r="Q34" s="38">
        <f t="shared" si="4"/>
        <v>26371.129999999997</v>
      </c>
      <c r="R34" s="38">
        <v>22240.78</v>
      </c>
      <c r="S34" s="37">
        <v>101454.92</v>
      </c>
      <c r="T34" s="37">
        <v>81735.53</v>
      </c>
      <c r="U34" s="38">
        <f t="shared" si="5"/>
        <v>39479.93</v>
      </c>
      <c r="V34" s="38">
        <v>38916.79</v>
      </c>
      <c r="W34" s="37">
        <v>140132.49</v>
      </c>
      <c r="X34" s="37">
        <v>110944.98</v>
      </c>
      <c r="Y34" s="38">
        <f t="shared" si="6"/>
        <v>38677.56999999999</v>
      </c>
      <c r="Z34" s="38">
        <v>29209.45</v>
      </c>
      <c r="AA34" s="37">
        <v>182864.42</v>
      </c>
      <c r="AB34" s="37">
        <v>152432.16</v>
      </c>
      <c r="AC34" s="38">
        <f t="shared" si="7"/>
        <v>42731.93000000002</v>
      </c>
      <c r="AD34" s="38">
        <v>41487.18</v>
      </c>
      <c r="AE34" s="24">
        <f t="shared" si="12"/>
        <v>182864.42</v>
      </c>
      <c r="AF34" s="24">
        <f t="shared" si="8"/>
        <v>152432.16</v>
      </c>
      <c r="AG34" s="33">
        <f t="shared" si="9"/>
        <v>-16.641979888706622</v>
      </c>
      <c r="AH34" s="34">
        <f t="shared" si="10"/>
        <v>37.41563296867375</v>
      </c>
      <c r="AI34" s="34">
        <f t="shared" si="11"/>
        <v>24.625550888529887</v>
      </c>
      <c r="AJ34" s="28">
        <v>619000</v>
      </c>
    </row>
    <row r="35" spans="2:36" ht="14.25" thickBot="1">
      <c r="B35" s="29" t="s">
        <v>49</v>
      </c>
      <c r="F35" s="27" t="s">
        <v>41</v>
      </c>
      <c r="G35" s="28">
        <v>176374.06</v>
      </c>
      <c r="H35" s="28">
        <v>185000</v>
      </c>
      <c r="I35" s="37">
        <v>13241.89</v>
      </c>
      <c r="J35" s="37">
        <v>14971.17</v>
      </c>
      <c r="K35" s="37">
        <v>29233.07</v>
      </c>
      <c r="L35" s="37">
        <v>32292.24</v>
      </c>
      <c r="M35" s="38">
        <f t="shared" si="3"/>
        <v>15991.18</v>
      </c>
      <c r="N35" s="38">
        <v>17321.07</v>
      </c>
      <c r="O35" s="37">
        <v>44803.83</v>
      </c>
      <c r="P35" s="37">
        <v>49378.63</v>
      </c>
      <c r="Q35" s="38">
        <f t="shared" si="4"/>
        <v>15570.760000000002</v>
      </c>
      <c r="R35" s="38">
        <v>17086.39</v>
      </c>
      <c r="S35" s="37">
        <v>60438.08</v>
      </c>
      <c r="T35" s="37">
        <v>66486.66</v>
      </c>
      <c r="U35" s="38">
        <f t="shared" si="5"/>
        <v>15634.25</v>
      </c>
      <c r="V35" s="38">
        <v>17108.03</v>
      </c>
      <c r="W35" s="37">
        <v>76059.28</v>
      </c>
      <c r="X35" s="37">
        <v>83651.49</v>
      </c>
      <c r="Y35" s="38">
        <f t="shared" si="6"/>
        <v>15621.199999999997</v>
      </c>
      <c r="Z35" s="38">
        <v>17164.83</v>
      </c>
      <c r="AA35" s="37">
        <v>91736.2</v>
      </c>
      <c r="AB35" s="37">
        <v>100733.13</v>
      </c>
      <c r="AC35" s="38">
        <f t="shared" si="7"/>
        <v>15676.919999999998</v>
      </c>
      <c r="AD35" s="38">
        <v>17081.64</v>
      </c>
      <c r="AE35" s="24">
        <f t="shared" si="12"/>
        <v>91736.2</v>
      </c>
      <c r="AF35" s="24">
        <f t="shared" si="8"/>
        <v>100733.13</v>
      </c>
      <c r="AG35" s="33">
        <f t="shared" si="9"/>
        <v>9.807393373608246</v>
      </c>
      <c r="AH35" s="34">
        <f t="shared" si="10"/>
        <v>52.0122970464024</v>
      </c>
      <c r="AI35" s="34">
        <f t="shared" si="11"/>
        <v>54.450340540540545</v>
      </c>
      <c r="AJ35" s="28">
        <v>185000</v>
      </c>
    </row>
    <row r="36" spans="2:36" ht="14.25" thickBot="1">
      <c r="B36" s="29" t="s">
        <v>50</v>
      </c>
      <c r="F36" s="25" t="s">
        <v>51</v>
      </c>
      <c r="G36" s="26">
        <v>171785558.38</v>
      </c>
      <c r="H36" s="26">
        <v>164956000</v>
      </c>
      <c r="I36" s="36">
        <v>3444984.03</v>
      </c>
      <c r="J36" s="36">
        <f>J37+J38+J39+J40+J41+J42+J43+J44+J45</f>
        <v>2037487.0099999998</v>
      </c>
      <c r="K36" s="36">
        <v>14413549.36</v>
      </c>
      <c r="L36" s="36">
        <v>14993357.67</v>
      </c>
      <c r="M36" s="36">
        <f t="shared" si="3"/>
        <v>10968565.33</v>
      </c>
      <c r="N36" s="36">
        <f>L36-J36</f>
        <v>12955870.66</v>
      </c>
      <c r="O36" s="36">
        <v>29986093.07</v>
      </c>
      <c r="P36" s="36">
        <v>31807402.3</v>
      </c>
      <c r="Q36" s="36">
        <f t="shared" si="4"/>
        <v>15572543.71</v>
      </c>
      <c r="R36" s="36">
        <f>P36-L36</f>
        <v>16814044.630000003</v>
      </c>
      <c r="S36" s="36">
        <v>47980916.88</v>
      </c>
      <c r="T36" s="36">
        <v>47996216.56</v>
      </c>
      <c r="U36" s="36">
        <f t="shared" si="5"/>
        <v>17994823.810000002</v>
      </c>
      <c r="V36" s="36">
        <f>T36-P36</f>
        <v>16188814.260000002</v>
      </c>
      <c r="W36" s="36">
        <v>64763471.34</v>
      </c>
      <c r="X36" s="36">
        <v>59264458.82</v>
      </c>
      <c r="Y36" s="36">
        <f t="shared" si="6"/>
        <v>16782554.46</v>
      </c>
      <c r="Z36" s="36">
        <f>X36-T36</f>
        <v>11268242.259999998</v>
      </c>
      <c r="AA36" s="36">
        <v>76897137.48</v>
      </c>
      <c r="AB36" s="36">
        <v>79177164.72</v>
      </c>
      <c r="AC36" s="36">
        <f t="shared" si="7"/>
        <v>12133666.14</v>
      </c>
      <c r="AD36" s="36">
        <f>AB36-X36</f>
        <v>19912705.9</v>
      </c>
      <c r="AE36" s="24">
        <f t="shared" si="12"/>
        <v>76897137.48</v>
      </c>
      <c r="AF36" s="24">
        <f t="shared" si="8"/>
        <v>79177164.72</v>
      </c>
      <c r="AG36" s="1">
        <f t="shared" si="9"/>
        <v>2.9650352597234213</v>
      </c>
      <c r="AH36" s="2">
        <f t="shared" si="10"/>
        <v>44.763447058744546</v>
      </c>
      <c r="AI36" s="2">
        <f t="shared" si="11"/>
        <v>47.99896015907272</v>
      </c>
      <c r="AJ36" s="26">
        <v>164956000</v>
      </c>
    </row>
    <row r="37" spans="2:36" ht="14.25" thickBot="1">
      <c r="B37" s="29" t="s">
        <v>52</v>
      </c>
      <c r="F37" s="27" t="s">
        <v>53</v>
      </c>
      <c r="G37" s="28">
        <v>0</v>
      </c>
      <c r="H37" s="28">
        <v>0</v>
      </c>
      <c r="I37" s="37">
        <v>0</v>
      </c>
      <c r="J37" s="37">
        <v>0</v>
      </c>
      <c r="K37" s="37">
        <v>0</v>
      </c>
      <c r="L37" s="37">
        <v>0</v>
      </c>
      <c r="M37" s="38">
        <f t="shared" si="3"/>
        <v>0</v>
      </c>
      <c r="N37" s="38">
        <f>L37-J37</f>
        <v>0</v>
      </c>
      <c r="O37" s="37">
        <v>0</v>
      </c>
      <c r="P37" s="37">
        <v>0</v>
      </c>
      <c r="Q37" s="38">
        <f t="shared" si="4"/>
        <v>0</v>
      </c>
      <c r="R37" s="38">
        <v>0</v>
      </c>
      <c r="S37" s="37">
        <v>0</v>
      </c>
      <c r="T37" s="37">
        <v>0</v>
      </c>
      <c r="U37" s="38">
        <f t="shared" si="5"/>
        <v>0</v>
      </c>
      <c r="V37" s="38">
        <v>0</v>
      </c>
      <c r="W37" s="37">
        <v>0</v>
      </c>
      <c r="X37" s="37">
        <v>0</v>
      </c>
      <c r="Y37" s="38">
        <f t="shared" si="6"/>
        <v>0</v>
      </c>
      <c r="Z37" s="38">
        <v>0</v>
      </c>
      <c r="AA37" s="37">
        <v>0</v>
      </c>
      <c r="AB37" s="37">
        <v>0</v>
      </c>
      <c r="AC37" s="38">
        <f t="shared" si="7"/>
        <v>0</v>
      </c>
      <c r="AD37" s="38">
        <v>0</v>
      </c>
      <c r="AE37" s="24">
        <f t="shared" si="12"/>
        <v>0</v>
      </c>
      <c r="AF37" s="24">
        <f t="shared" si="8"/>
        <v>0</v>
      </c>
      <c r="AG37" s="33">
        <f t="shared" si="9"/>
        <v>0</v>
      </c>
      <c r="AH37" s="34">
        <f t="shared" si="10"/>
        <v>0</v>
      </c>
      <c r="AI37" s="34">
        <f t="shared" si="11"/>
        <v>0</v>
      </c>
      <c r="AJ37" s="28">
        <v>0</v>
      </c>
    </row>
    <row r="38" spans="2:36" ht="14.25" thickBot="1">
      <c r="B38" s="29" t="s">
        <v>54</v>
      </c>
      <c r="F38" s="27" t="s">
        <v>55</v>
      </c>
      <c r="G38" s="28">
        <v>90116190.98</v>
      </c>
      <c r="H38" s="28">
        <v>94774000</v>
      </c>
      <c r="I38" s="37">
        <v>3175641.09</v>
      </c>
      <c r="J38" s="37">
        <v>1900205.14</v>
      </c>
      <c r="K38" s="37">
        <v>7854917.44</v>
      </c>
      <c r="L38" s="37">
        <v>7581403.77</v>
      </c>
      <c r="M38" s="38">
        <f t="shared" si="3"/>
        <v>4679276.350000001</v>
      </c>
      <c r="N38" s="38">
        <v>5681198.63</v>
      </c>
      <c r="O38" s="37">
        <v>17409839.69</v>
      </c>
      <c r="P38" s="37">
        <v>16967328.61</v>
      </c>
      <c r="Q38" s="38">
        <f t="shared" si="4"/>
        <v>9554922.25</v>
      </c>
      <c r="R38" s="38">
        <v>9385924.84</v>
      </c>
      <c r="S38" s="37">
        <v>29883044</v>
      </c>
      <c r="T38" s="37">
        <v>25933013.28</v>
      </c>
      <c r="U38" s="38">
        <f t="shared" si="5"/>
        <v>12473204.309999999</v>
      </c>
      <c r="V38" s="38">
        <v>8965684.67</v>
      </c>
      <c r="W38" s="37">
        <v>38337402</v>
      </c>
      <c r="X38" s="37">
        <v>33716065.24</v>
      </c>
      <c r="Y38" s="38">
        <f t="shared" si="6"/>
        <v>8454358</v>
      </c>
      <c r="Z38" s="38">
        <v>7783051.96</v>
      </c>
      <c r="AA38" s="37">
        <v>43809221.71</v>
      </c>
      <c r="AB38" s="37">
        <v>50015158.98</v>
      </c>
      <c r="AC38" s="38">
        <f t="shared" si="7"/>
        <v>5471819.710000001</v>
      </c>
      <c r="AD38" s="38">
        <v>16299093.74</v>
      </c>
      <c r="AE38" s="24">
        <f t="shared" si="12"/>
        <v>43809221.71</v>
      </c>
      <c r="AF38" s="24">
        <f t="shared" si="8"/>
        <v>50015158.980000004</v>
      </c>
      <c r="AG38" s="33">
        <f t="shared" si="9"/>
        <v>14.165824061155192</v>
      </c>
      <c r="AH38" s="34">
        <f t="shared" si="10"/>
        <v>48.61415161202589</v>
      </c>
      <c r="AI38" s="34">
        <f t="shared" si="11"/>
        <v>52.773080148563956</v>
      </c>
      <c r="AJ38" s="28">
        <v>94774000</v>
      </c>
    </row>
    <row r="39" spans="2:36" ht="14.25" thickBot="1">
      <c r="B39" s="29" t="s">
        <v>56</v>
      </c>
      <c r="F39" s="27" t="s">
        <v>57</v>
      </c>
      <c r="G39" s="28">
        <v>3213930.16</v>
      </c>
      <c r="H39" s="28">
        <v>2441000</v>
      </c>
      <c r="I39" s="37">
        <v>21330.48</v>
      </c>
      <c r="J39" s="37">
        <v>8510.01</v>
      </c>
      <c r="K39" s="37">
        <v>153850.12</v>
      </c>
      <c r="L39" s="37">
        <v>46761.82</v>
      </c>
      <c r="M39" s="38">
        <f t="shared" si="3"/>
        <v>132519.63999999998</v>
      </c>
      <c r="N39" s="38">
        <v>38251.81</v>
      </c>
      <c r="O39" s="37">
        <v>400749.86</v>
      </c>
      <c r="P39" s="37">
        <v>321643.85</v>
      </c>
      <c r="Q39" s="38">
        <f t="shared" si="4"/>
        <v>246899.74</v>
      </c>
      <c r="R39" s="38">
        <v>274882.03</v>
      </c>
      <c r="S39" s="37">
        <v>731499.93</v>
      </c>
      <c r="T39" s="37">
        <v>537168.11</v>
      </c>
      <c r="U39" s="38">
        <f t="shared" si="5"/>
        <v>330750.07000000007</v>
      </c>
      <c r="V39" s="38">
        <v>215524.26</v>
      </c>
      <c r="W39" s="37">
        <v>1079146.86</v>
      </c>
      <c r="X39" s="37">
        <v>937879.77</v>
      </c>
      <c r="Y39" s="38">
        <f t="shared" si="6"/>
        <v>347646.93000000005</v>
      </c>
      <c r="Z39" s="38">
        <v>400711.66</v>
      </c>
      <c r="AA39" s="37">
        <v>1342638.64</v>
      </c>
      <c r="AB39" s="37">
        <v>1254664.37</v>
      </c>
      <c r="AC39" s="38">
        <f t="shared" si="7"/>
        <v>263491.7799999998</v>
      </c>
      <c r="AD39" s="38">
        <v>316784.6</v>
      </c>
      <c r="AE39" s="24">
        <f t="shared" si="12"/>
        <v>1342638.64</v>
      </c>
      <c r="AF39" s="24">
        <f t="shared" si="8"/>
        <v>1254664.37</v>
      </c>
      <c r="AG39" s="33">
        <f t="shared" si="9"/>
        <v>-6.552341589096512</v>
      </c>
      <c r="AH39" s="34">
        <f t="shared" si="10"/>
        <v>41.775600998124986</v>
      </c>
      <c r="AI39" s="34">
        <f t="shared" si="11"/>
        <v>51.399605489553466</v>
      </c>
      <c r="AJ39" s="28">
        <v>2441000</v>
      </c>
    </row>
    <row r="40" spans="2:36" ht="14.25" thickBot="1">
      <c r="B40" s="29" t="s">
        <v>58</v>
      </c>
      <c r="F40" s="27" t="s">
        <v>59</v>
      </c>
      <c r="G40" s="28">
        <v>624221.23</v>
      </c>
      <c r="H40" s="28">
        <v>48000</v>
      </c>
      <c r="I40" s="37">
        <v>16301.53</v>
      </c>
      <c r="J40" s="37">
        <v>33260.43</v>
      </c>
      <c r="K40" s="37">
        <v>46242.89</v>
      </c>
      <c r="L40" s="37">
        <v>87026.98</v>
      </c>
      <c r="M40" s="38">
        <f t="shared" si="3"/>
        <v>29941.36</v>
      </c>
      <c r="N40" s="38">
        <v>53766.55</v>
      </c>
      <c r="O40" s="37">
        <v>91011.54</v>
      </c>
      <c r="P40" s="37">
        <v>122793.82</v>
      </c>
      <c r="Q40" s="38">
        <f t="shared" si="4"/>
        <v>44768.649999999994</v>
      </c>
      <c r="R40" s="38">
        <v>35766.84</v>
      </c>
      <c r="S40" s="37">
        <v>119475.16</v>
      </c>
      <c r="T40" s="37">
        <v>228482.46</v>
      </c>
      <c r="U40" s="38">
        <f t="shared" si="5"/>
        <v>28463.62000000001</v>
      </c>
      <c r="V40" s="38">
        <v>105688.64</v>
      </c>
      <c r="W40" s="37">
        <v>162444.42</v>
      </c>
      <c r="X40" s="37">
        <v>273416.44</v>
      </c>
      <c r="Y40" s="38">
        <f t="shared" si="6"/>
        <v>42969.26000000001</v>
      </c>
      <c r="Z40" s="38">
        <v>44933.98</v>
      </c>
      <c r="AA40" s="37">
        <v>253803.62</v>
      </c>
      <c r="AB40" s="37">
        <v>344588.35</v>
      </c>
      <c r="AC40" s="38">
        <f t="shared" si="7"/>
        <v>91359.19999999998</v>
      </c>
      <c r="AD40" s="38">
        <v>71171.91</v>
      </c>
      <c r="AE40" s="24">
        <f t="shared" si="12"/>
        <v>253803.62</v>
      </c>
      <c r="AF40" s="24">
        <f t="shared" si="8"/>
        <v>344588.35</v>
      </c>
      <c r="AG40" s="33">
        <f t="shared" si="9"/>
        <v>35.76967499517934</v>
      </c>
      <c r="AH40" s="34">
        <f t="shared" si="10"/>
        <v>40.65924191652373</v>
      </c>
      <c r="AI40" s="34">
        <f t="shared" si="11"/>
        <v>717.8923958333332</v>
      </c>
      <c r="AJ40" s="28">
        <v>48000</v>
      </c>
    </row>
    <row r="41" spans="2:36" ht="14.25" thickBot="1">
      <c r="B41" s="29" t="s">
        <v>60</v>
      </c>
      <c r="F41" s="27" t="s">
        <v>61</v>
      </c>
      <c r="G41" s="28">
        <v>70237081.87</v>
      </c>
      <c r="H41" s="28">
        <v>62030000</v>
      </c>
      <c r="I41" s="37">
        <v>215291.23</v>
      </c>
      <c r="J41" s="37">
        <v>81117.16</v>
      </c>
      <c r="K41" s="37">
        <v>6122552.69</v>
      </c>
      <c r="L41" s="37">
        <v>7083045.37</v>
      </c>
      <c r="M41" s="38">
        <f t="shared" si="3"/>
        <v>5907261.46</v>
      </c>
      <c r="N41" s="38">
        <v>70019228.21</v>
      </c>
      <c r="O41" s="37">
        <v>11623040.72</v>
      </c>
      <c r="P41" s="37">
        <v>13810845.95</v>
      </c>
      <c r="Q41" s="38">
        <f t="shared" si="4"/>
        <v>5500488.03</v>
      </c>
      <c r="R41" s="38">
        <v>6727800.58</v>
      </c>
      <c r="S41" s="37">
        <v>16301596.84</v>
      </c>
      <c r="T41" s="37">
        <v>20152120.44</v>
      </c>
      <c r="U41" s="38">
        <f t="shared" si="5"/>
        <v>4678556.119999999</v>
      </c>
      <c r="V41" s="38">
        <v>6341274.49</v>
      </c>
      <c r="W41" s="37">
        <v>23807356.37</v>
      </c>
      <c r="X41" s="37">
        <v>22730144.37</v>
      </c>
      <c r="Y41" s="38">
        <f t="shared" si="6"/>
        <v>7505759.530000001</v>
      </c>
      <c r="Z41" s="38">
        <v>2578023.93</v>
      </c>
      <c r="AA41" s="37">
        <v>29729403.2</v>
      </c>
      <c r="AB41" s="37">
        <v>25547208.35</v>
      </c>
      <c r="AC41" s="38">
        <f t="shared" si="7"/>
        <v>5922046.829999998</v>
      </c>
      <c r="AD41" s="38">
        <v>2817063.98</v>
      </c>
      <c r="AE41" s="24">
        <f t="shared" si="12"/>
        <v>29729403.2</v>
      </c>
      <c r="AF41" s="24">
        <f t="shared" si="8"/>
        <v>88564508.35</v>
      </c>
      <c r="AG41" s="33">
        <f t="shared" si="9"/>
        <v>197.90207275334743</v>
      </c>
      <c r="AH41" s="34">
        <f t="shared" si="10"/>
        <v>42.32721862651609</v>
      </c>
      <c r="AI41" s="34">
        <f t="shared" si="11"/>
        <v>142.77689561502498</v>
      </c>
      <c r="AJ41" s="28">
        <v>62030000</v>
      </c>
    </row>
    <row r="42" spans="2:36" ht="14.25" thickBot="1">
      <c r="B42" s="29" t="s">
        <v>62</v>
      </c>
      <c r="F42" s="27" t="s">
        <v>63</v>
      </c>
      <c r="G42" s="28">
        <v>362180.4</v>
      </c>
      <c r="H42" s="28">
        <v>93000</v>
      </c>
      <c r="I42" s="37">
        <v>0</v>
      </c>
      <c r="J42" s="37">
        <v>0</v>
      </c>
      <c r="K42" s="37">
        <v>29320</v>
      </c>
      <c r="L42" s="37">
        <v>0</v>
      </c>
      <c r="M42" s="38">
        <f t="shared" si="3"/>
        <v>29320</v>
      </c>
      <c r="N42" s="38">
        <v>0</v>
      </c>
      <c r="O42" s="37">
        <v>43570</v>
      </c>
      <c r="P42" s="37">
        <v>4705.4</v>
      </c>
      <c r="Q42" s="38">
        <f t="shared" si="4"/>
        <v>14250</v>
      </c>
      <c r="R42" s="38">
        <v>4705.4</v>
      </c>
      <c r="S42" s="37">
        <v>47516.4</v>
      </c>
      <c r="T42" s="37">
        <v>47719.4</v>
      </c>
      <c r="U42" s="38">
        <f t="shared" si="5"/>
        <v>3946.4000000000015</v>
      </c>
      <c r="V42" s="38">
        <v>43014</v>
      </c>
      <c r="W42" s="37">
        <v>94987.4</v>
      </c>
      <c r="X42" s="37">
        <v>47719.4</v>
      </c>
      <c r="Y42" s="38">
        <f t="shared" si="6"/>
        <v>47470.99999999999</v>
      </c>
      <c r="Z42" s="38">
        <v>0</v>
      </c>
      <c r="AA42" s="37">
        <v>160887.4</v>
      </c>
      <c r="AB42" s="37">
        <v>47719.4</v>
      </c>
      <c r="AC42" s="38">
        <f t="shared" si="7"/>
        <v>65900</v>
      </c>
      <c r="AD42" s="38">
        <v>0</v>
      </c>
      <c r="AE42" s="24">
        <f t="shared" si="12"/>
        <v>160887.4</v>
      </c>
      <c r="AF42" s="24">
        <f t="shared" si="8"/>
        <v>47719.4</v>
      </c>
      <c r="AG42" s="33">
        <f t="shared" si="9"/>
        <v>-70.33987745466706</v>
      </c>
      <c r="AH42" s="34">
        <f t="shared" si="10"/>
        <v>44.421895828708564</v>
      </c>
      <c r="AI42" s="34">
        <f t="shared" si="11"/>
        <v>51.311182795698926</v>
      </c>
      <c r="AJ42" s="28">
        <v>93000</v>
      </c>
    </row>
    <row r="43" spans="2:36" ht="14.25" thickBot="1">
      <c r="B43" s="29" t="s">
        <v>64</v>
      </c>
      <c r="F43" s="27" t="s">
        <v>65</v>
      </c>
      <c r="G43" s="28">
        <v>5229702.35</v>
      </c>
      <c r="H43" s="28">
        <v>3920000</v>
      </c>
      <c r="I43" s="37">
        <v>9929.7</v>
      </c>
      <c r="J43" s="37">
        <v>13713.24</v>
      </c>
      <c r="K43" s="37">
        <v>186310.28</v>
      </c>
      <c r="L43" s="37">
        <v>170090.1</v>
      </c>
      <c r="M43" s="38">
        <f t="shared" si="3"/>
        <v>176380.58</v>
      </c>
      <c r="N43" s="38">
        <v>156376.86</v>
      </c>
      <c r="O43" s="37">
        <v>372139.27</v>
      </c>
      <c r="P43" s="37">
        <v>441109.56</v>
      </c>
      <c r="Q43" s="38">
        <f t="shared" si="4"/>
        <v>185828.99000000002</v>
      </c>
      <c r="R43" s="38">
        <v>271019.46</v>
      </c>
      <c r="S43" s="37">
        <v>680460.51</v>
      </c>
      <c r="T43" s="37">
        <v>774627.08</v>
      </c>
      <c r="U43" s="38">
        <f t="shared" si="5"/>
        <v>308321.24</v>
      </c>
      <c r="V43" s="38">
        <v>33517.52</v>
      </c>
      <c r="W43" s="37">
        <v>1009509.63</v>
      </c>
      <c r="X43" s="37">
        <v>1165164.43</v>
      </c>
      <c r="Y43" s="38">
        <f t="shared" si="6"/>
        <v>329049.12</v>
      </c>
      <c r="Z43" s="38">
        <v>390537.35</v>
      </c>
      <c r="AA43" s="37">
        <v>1294775.45</v>
      </c>
      <c r="AB43" s="37">
        <v>1425230.99</v>
      </c>
      <c r="AC43" s="38">
        <f t="shared" si="7"/>
        <v>285265.81999999995</v>
      </c>
      <c r="AD43" s="38">
        <v>260066.56</v>
      </c>
      <c r="AE43" s="24">
        <f t="shared" si="12"/>
        <v>1294775.45</v>
      </c>
      <c r="AF43" s="24">
        <f t="shared" si="8"/>
        <v>1125230.99</v>
      </c>
      <c r="AG43" s="33">
        <f t="shared" si="9"/>
        <v>-13.094506850589418</v>
      </c>
      <c r="AH43" s="34">
        <f t="shared" si="10"/>
        <v>24.75810979949939</v>
      </c>
      <c r="AI43" s="34">
        <f t="shared" si="11"/>
        <v>28.704872193877552</v>
      </c>
      <c r="AJ43" s="28">
        <v>3920000</v>
      </c>
    </row>
    <row r="44" spans="2:36" ht="14.25" thickBot="1">
      <c r="B44" s="29" t="s">
        <v>66</v>
      </c>
      <c r="F44" s="27" t="s">
        <v>67</v>
      </c>
      <c r="G44" s="28">
        <v>2001324.05</v>
      </c>
      <c r="H44" s="28">
        <v>1650000</v>
      </c>
      <c r="I44" s="37">
        <v>6490</v>
      </c>
      <c r="J44" s="37">
        <v>681.03</v>
      </c>
      <c r="K44" s="37">
        <v>20355.94</v>
      </c>
      <c r="L44" s="37">
        <v>25029.63</v>
      </c>
      <c r="M44" s="38">
        <f t="shared" si="3"/>
        <v>13865.939999999999</v>
      </c>
      <c r="N44" s="38">
        <v>24348.6</v>
      </c>
      <c r="O44" s="37">
        <v>45741.99</v>
      </c>
      <c r="P44" s="37">
        <v>138975.11</v>
      </c>
      <c r="Q44" s="38">
        <f t="shared" si="4"/>
        <v>25386.05</v>
      </c>
      <c r="R44" s="38">
        <v>113945.48</v>
      </c>
      <c r="S44" s="37">
        <v>217324.04</v>
      </c>
      <c r="T44" s="37">
        <v>323085.79</v>
      </c>
      <c r="U44" s="38">
        <f t="shared" si="5"/>
        <v>171582.05000000002</v>
      </c>
      <c r="V44" s="38">
        <v>184110.68</v>
      </c>
      <c r="W44" s="37">
        <v>272624.66</v>
      </c>
      <c r="X44" s="37">
        <v>394069.17</v>
      </c>
      <c r="Y44" s="38">
        <f t="shared" si="6"/>
        <v>55300.619999999966</v>
      </c>
      <c r="Z44" s="38">
        <v>70983.38</v>
      </c>
      <c r="AA44" s="37">
        <v>306407.46</v>
      </c>
      <c r="AB44" s="37">
        <v>542594.28</v>
      </c>
      <c r="AC44" s="38">
        <f t="shared" si="7"/>
        <v>33782.80000000005</v>
      </c>
      <c r="AD44" s="38">
        <v>148525.11</v>
      </c>
      <c r="AE44" s="24">
        <f t="shared" si="12"/>
        <v>306407.46</v>
      </c>
      <c r="AF44" s="24">
        <f t="shared" si="8"/>
        <v>542594.28</v>
      </c>
      <c r="AG44" s="33">
        <f t="shared" si="9"/>
        <v>77.08259452951961</v>
      </c>
      <c r="AH44" s="34">
        <f t="shared" si="10"/>
        <v>15.310237240191062</v>
      </c>
      <c r="AI44" s="34">
        <f t="shared" si="11"/>
        <v>32.884501818181825</v>
      </c>
      <c r="AJ44" s="28">
        <v>1650000</v>
      </c>
    </row>
    <row r="45" spans="2:36" ht="14.25" thickBot="1">
      <c r="B45" s="29" t="s">
        <v>68</v>
      </c>
      <c r="F45" s="27" t="s">
        <v>69</v>
      </c>
      <c r="G45" s="28">
        <v>927.34</v>
      </c>
      <c r="H45" s="28">
        <v>0</v>
      </c>
      <c r="I45" s="37">
        <v>0</v>
      </c>
      <c r="J45" s="37">
        <v>0</v>
      </c>
      <c r="K45" s="37">
        <v>0</v>
      </c>
      <c r="L45" s="37">
        <v>0</v>
      </c>
      <c r="M45" s="38">
        <f t="shared" si="3"/>
        <v>0</v>
      </c>
      <c r="N45" s="38">
        <f aca="true" t="shared" si="13" ref="N45:N52">L45-J45</f>
        <v>0</v>
      </c>
      <c r="O45" s="37">
        <v>0</v>
      </c>
      <c r="P45" s="37">
        <v>0</v>
      </c>
      <c r="Q45" s="38">
        <f t="shared" si="4"/>
        <v>0</v>
      </c>
      <c r="R45" s="38">
        <v>0</v>
      </c>
      <c r="S45" s="37">
        <v>0</v>
      </c>
      <c r="T45" s="37">
        <v>0</v>
      </c>
      <c r="U45" s="38">
        <f t="shared" si="5"/>
        <v>0</v>
      </c>
      <c r="V45" s="38">
        <v>0</v>
      </c>
      <c r="W45" s="37">
        <v>0</v>
      </c>
      <c r="X45" s="37">
        <v>0</v>
      </c>
      <c r="Y45" s="38">
        <f t="shared" si="6"/>
        <v>0</v>
      </c>
      <c r="Z45" s="38">
        <v>0</v>
      </c>
      <c r="AA45" s="37">
        <v>0</v>
      </c>
      <c r="AB45" s="37">
        <v>0</v>
      </c>
      <c r="AC45" s="38">
        <f t="shared" si="7"/>
        <v>0</v>
      </c>
      <c r="AD45" s="38">
        <f>AB45-X45</f>
        <v>0</v>
      </c>
      <c r="AE45" s="24">
        <f t="shared" si="12"/>
        <v>0</v>
      </c>
      <c r="AF45" s="24">
        <f t="shared" si="8"/>
        <v>0</v>
      </c>
      <c r="AG45" s="33">
        <f t="shared" si="9"/>
        <v>0</v>
      </c>
      <c r="AH45" s="34">
        <f t="shared" si="10"/>
        <v>0</v>
      </c>
      <c r="AI45" s="34">
        <f t="shared" si="11"/>
        <v>0</v>
      </c>
      <c r="AJ45" s="28">
        <v>0</v>
      </c>
    </row>
    <row r="46" spans="2:36" ht="14.25" thickBot="1">
      <c r="B46" s="29" t="s">
        <v>70</v>
      </c>
      <c r="F46" s="25" t="s">
        <v>71</v>
      </c>
      <c r="G46" s="26">
        <v>0</v>
      </c>
      <c r="H46" s="26">
        <v>0</v>
      </c>
      <c r="I46" s="36">
        <v>0</v>
      </c>
      <c r="J46" s="36">
        <f>J47+J48+J49+J50+J51</f>
        <v>0</v>
      </c>
      <c r="K46" s="36">
        <v>0</v>
      </c>
      <c r="L46" s="36">
        <v>0</v>
      </c>
      <c r="M46" s="36">
        <f t="shared" si="3"/>
        <v>0</v>
      </c>
      <c r="N46" s="36">
        <f t="shared" si="13"/>
        <v>0</v>
      </c>
      <c r="O46" s="36">
        <v>0</v>
      </c>
      <c r="P46" s="36">
        <v>0</v>
      </c>
      <c r="Q46" s="36">
        <f t="shared" si="4"/>
        <v>0</v>
      </c>
      <c r="R46" s="36">
        <f aca="true" t="shared" si="14" ref="R46:R52">P46-L46</f>
        <v>0</v>
      </c>
      <c r="S46" s="36">
        <v>0</v>
      </c>
      <c r="T46" s="36">
        <v>0</v>
      </c>
      <c r="U46" s="36">
        <f t="shared" si="5"/>
        <v>0</v>
      </c>
      <c r="V46" s="36">
        <f aca="true" t="shared" si="15" ref="V46:V52">T46-P46</f>
        <v>0</v>
      </c>
      <c r="W46" s="36">
        <v>0</v>
      </c>
      <c r="X46" s="36">
        <v>0</v>
      </c>
      <c r="Y46" s="36">
        <f t="shared" si="6"/>
        <v>0</v>
      </c>
      <c r="Z46" s="36">
        <f>X46-T46</f>
        <v>0</v>
      </c>
      <c r="AA46" s="36">
        <v>0</v>
      </c>
      <c r="AB46" s="36">
        <v>0</v>
      </c>
      <c r="AC46" s="36">
        <f t="shared" si="7"/>
        <v>0</v>
      </c>
      <c r="AD46" s="36">
        <f>AB46-X46</f>
        <v>0</v>
      </c>
      <c r="AE46" s="24">
        <f t="shared" si="12"/>
        <v>0</v>
      </c>
      <c r="AF46" s="24">
        <f t="shared" si="8"/>
        <v>0</v>
      </c>
      <c r="AG46" s="1">
        <f t="shared" si="9"/>
        <v>0</v>
      </c>
      <c r="AH46" s="2">
        <f t="shared" si="10"/>
        <v>0</v>
      </c>
      <c r="AI46" s="2">
        <f t="shared" si="11"/>
        <v>0</v>
      </c>
      <c r="AJ46" s="26">
        <v>0</v>
      </c>
    </row>
    <row r="47" spans="2:36" ht="14.25" thickBot="1">
      <c r="B47" s="29" t="s">
        <v>72</v>
      </c>
      <c r="F47" s="27" t="s">
        <v>73</v>
      </c>
      <c r="G47" s="28">
        <v>0</v>
      </c>
      <c r="H47" s="28">
        <v>0</v>
      </c>
      <c r="I47" s="37">
        <v>0</v>
      </c>
      <c r="J47" s="37">
        <v>0</v>
      </c>
      <c r="K47" s="37">
        <v>0</v>
      </c>
      <c r="L47" s="37">
        <v>0</v>
      </c>
      <c r="M47" s="38">
        <f t="shared" si="3"/>
        <v>0</v>
      </c>
      <c r="N47" s="38">
        <f t="shared" si="13"/>
        <v>0</v>
      </c>
      <c r="O47" s="37">
        <v>0</v>
      </c>
      <c r="P47" s="37">
        <v>0</v>
      </c>
      <c r="Q47" s="38">
        <f t="shared" si="4"/>
        <v>0</v>
      </c>
      <c r="R47" s="38">
        <f t="shared" si="14"/>
        <v>0</v>
      </c>
      <c r="S47" s="37">
        <v>0</v>
      </c>
      <c r="T47" s="37">
        <v>0</v>
      </c>
      <c r="U47" s="38">
        <f t="shared" si="5"/>
        <v>0</v>
      </c>
      <c r="V47" s="38">
        <f t="shared" si="15"/>
        <v>0</v>
      </c>
      <c r="W47" s="37">
        <v>0</v>
      </c>
      <c r="X47" s="37">
        <v>0</v>
      </c>
      <c r="Y47" s="38">
        <f t="shared" si="6"/>
        <v>0</v>
      </c>
      <c r="Z47" s="38">
        <f>X47-T47</f>
        <v>0</v>
      </c>
      <c r="AA47" s="37">
        <v>0</v>
      </c>
      <c r="AB47" s="37">
        <v>0</v>
      </c>
      <c r="AC47" s="38">
        <f t="shared" si="7"/>
        <v>0</v>
      </c>
      <c r="AD47" s="38">
        <f>AB47-X47</f>
        <v>0</v>
      </c>
      <c r="AE47" s="24">
        <f t="shared" si="12"/>
        <v>0</v>
      </c>
      <c r="AF47" s="24">
        <f t="shared" si="8"/>
        <v>0</v>
      </c>
      <c r="AG47" s="33">
        <f t="shared" si="9"/>
        <v>0</v>
      </c>
      <c r="AH47" s="34">
        <f t="shared" si="10"/>
        <v>0</v>
      </c>
      <c r="AI47" s="34">
        <f t="shared" si="11"/>
        <v>0</v>
      </c>
      <c r="AJ47" s="28">
        <v>0</v>
      </c>
    </row>
    <row r="48" spans="2:36" ht="14.25" thickBot="1">
      <c r="B48" s="29" t="s">
        <v>74</v>
      </c>
      <c r="F48" s="27" t="s">
        <v>75</v>
      </c>
      <c r="G48" s="28">
        <v>0</v>
      </c>
      <c r="H48" s="28">
        <v>0</v>
      </c>
      <c r="I48" s="37">
        <v>0</v>
      </c>
      <c r="J48" s="37">
        <v>0</v>
      </c>
      <c r="K48" s="37">
        <v>0</v>
      </c>
      <c r="L48" s="37">
        <v>0</v>
      </c>
      <c r="M48" s="38">
        <f t="shared" si="3"/>
        <v>0</v>
      </c>
      <c r="N48" s="38">
        <f t="shared" si="13"/>
        <v>0</v>
      </c>
      <c r="O48" s="37">
        <v>0</v>
      </c>
      <c r="P48" s="37">
        <v>0</v>
      </c>
      <c r="Q48" s="38">
        <f t="shared" si="4"/>
        <v>0</v>
      </c>
      <c r="R48" s="38">
        <f t="shared" si="14"/>
        <v>0</v>
      </c>
      <c r="S48" s="37">
        <v>0</v>
      </c>
      <c r="T48" s="37">
        <v>0</v>
      </c>
      <c r="U48" s="38">
        <f t="shared" si="5"/>
        <v>0</v>
      </c>
      <c r="V48" s="38">
        <f t="shared" si="15"/>
        <v>0</v>
      </c>
      <c r="W48" s="37">
        <v>0</v>
      </c>
      <c r="X48" s="37">
        <v>0</v>
      </c>
      <c r="Y48" s="38">
        <f t="shared" si="6"/>
        <v>0</v>
      </c>
      <c r="Z48" s="38">
        <f>X48-T48</f>
        <v>0</v>
      </c>
      <c r="AA48" s="37">
        <v>0</v>
      </c>
      <c r="AB48" s="37">
        <v>0</v>
      </c>
      <c r="AC48" s="38">
        <f t="shared" si="7"/>
        <v>0</v>
      </c>
      <c r="AD48" s="38">
        <f>AB48-X48</f>
        <v>0</v>
      </c>
      <c r="AE48" s="24">
        <f t="shared" si="12"/>
        <v>0</v>
      </c>
      <c r="AF48" s="24">
        <f t="shared" si="8"/>
        <v>0</v>
      </c>
      <c r="AG48" s="33">
        <f t="shared" si="9"/>
        <v>0</v>
      </c>
      <c r="AH48" s="34">
        <f t="shared" si="10"/>
        <v>0</v>
      </c>
      <c r="AI48" s="34">
        <f t="shared" si="11"/>
        <v>0</v>
      </c>
      <c r="AJ48" s="28">
        <v>0</v>
      </c>
    </row>
    <row r="49" spans="2:36" ht="14.25" thickBot="1">
      <c r="B49" s="29" t="s">
        <v>76</v>
      </c>
      <c r="F49" s="27" t="s">
        <v>77</v>
      </c>
      <c r="G49" s="28">
        <v>0</v>
      </c>
      <c r="H49" s="28">
        <v>0</v>
      </c>
      <c r="I49" s="37">
        <v>0</v>
      </c>
      <c r="J49" s="37">
        <v>0</v>
      </c>
      <c r="K49" s="37">
        <v>0</v>
      </c>
      <c r="L49" s="37">
        <v>0</v>
      </c>
      <c r="M49" s="38">
        <f t="shared" si="3"/>
        <v>0</v>
      </c>
      <c r="N49" s="38">
        <f t="shared" si="13"/>
        <v>0</v>
      </c>
      <c r="O49" s="37">
        <v>0</v>
      </c>
      <c r="P49" s="37">
        <v>0</v>
      </c>
      <c r="Q49" s="38">
        <f t="shared" si="4"/>
        <v>0</v>
      </c>
      <c r="R49" s="38">
        <f t="shared" si="14"/>
        <v>0</v>
      </c>
      <c r="S49" s="37">
        <v>0</v>
      </c>
      <c r="T49" s="37">
        <v>0</v>
      </c>
      <c r="U49" s="38">
        <f t="shared" si="5"/>
        <v>0</v>
      </c>
      <c r="V49" s="38">
        <f t="shared" si="15"/>
        <v>0</v>
      </c>
      <c r="W49" s="37">
        <v>0</v>
      </c>
      <c r="X49" s="37">
        <v>0</v>
      </c>
      <c r="Y49" s="38">
        <f t="shared" si="6"/>
        <v>0</v>
      </c>
      <c r="Z49" s="38">
        <f>X49-T49</f>
        <v>0</v>
      </c>
      <c r="AA49" s="37">
        <v>0</v>
      </c>
      <c r="AB49" s="37">
        <v>0</v>
      </c>
      <c r="AC49" s="38">
        <f t="shared" si="7"/>
        <v>0</v>
      </c>
      <c r="AD49" s="38">
        <f>AB49-X49</f>
        <v>0</v>
      </c>
      <c r="AE49" s="24">
        <f t="shared" si="12"/>
        <v>0</v>
      </c>
      <c r="AF49" s="24">
        <f t="shared" si="8"/>
        <v>0</v>
      </c>
      <c r="AG49" s="33">
        <f t="shared" si="9"/>
        <v>0</v>
      </c>
      <c r="AH49" s="34">
        <f t="shared" si="10"/>
        <v>0</v>
      </c>
      <c r="AI49" s="34">
        <f t="shared" si="11"/>
        <v>0</v>
      </c>
      <c r="AJ49" s="28">
        <v>0</v>
      </c>
    </row>
    <row r="50" spans="2:36" ht="14.25" thickBot="1">
      <c r="B50" s="29" t="s">
        <v>78</v>
      </c>
      <c r="F50" s="27" t="s">
        <v>79</v>
      </c>
      <c r="G50" s="28">
        <v>0</v>
      </c>
      <c r="H50" s="28">
        <v>0</v>
      </c>
      <c r="I50" s="37">
        <v>0</v>
      </c>
      <c r="J50" s="37">
        <v>0</v>
      </c>
      <c r="K50" s="37">
        <v>0</v>
      </c>
      <c r="L50" s="37">
        <v>0</v>
      </c>
      <c r="M50" s="38">
        <f t="shared" si="3"/>
        <v>0</v>
      </c>
      <c r="N50" s="38">
        <f t="shared" si="13"/>
        <v>0</v>
      </c>
      <c r="O50" s="37">
        <v>0</v>
      </c>
      <c r="P50" s="37">
        <v>0</v>
      </c>
      <c r="Q50" s="38">
        <f t="shared" si="4"/>
        <v>0</v>
      </c>
      <c r="R50" s="38">
        <f t="shared" si="14"/>
        <v>0</v>
      </c>
      <c r="S50" s="37">
        <v>0</v>
      </c>
      <c r="T50" s="37">
        <v>0</v>
      </c>
      <c r="U50" s="38">
        <f t="shared" si="5"/>
        <v>0</v>
      </c>
      <c r="V50" s="38">
        <f t="shared" si="15"/>
        <v>0</v>
      </c>
      <c r="W50" s="37">
        <v>0</v>
      </c>
      <c r="X50" s="37">
        <v>0</v>
      </c>
      <c r="Y50" s="38">
        <f t="shared" si="6"/>
        <v>0</v>
      </c>
      <c r="Z50" s="38">
        <f>X50-T50</f>
        <v>0</v>
      </c>
      <c r="AA50" s="37">
        <v>0</v>
      </c>
      <c r="AB50" s="37">
        <v>0</v>
      </c>
      <c r="AC50" s="38">
        <f t="shared" si="7"/>
        <v>0</v>
      </c>
      <c r="AD50" s="38">
        <f>AB50-X50</f>
        <v>0</v>
      </c>
      <c r="AE50" s="24">
        <f t="shared" si="12"/>
        <v>0</v>
      </c>
      <c r="AF50" s="24">
        <f t="shared" si="8"/>
        <v>0</v>
      </c>
      <c r="AG50" s="33">
        <f t="shared" si="9"/>
        <v>0</v>
      </c>
      <c r="AH50" s="34">
        <f t="shared" si="10"/>
        <v>0</v>
      </c>
      <c r="AI50" s="34">
        <f t="shared" si="11"/>
        <v>0</v>
      </c>
      <c r="AJ50" s="28">
        <v>0</v>
      </c>
    </row>
    <row r="51" spans="2:36" ht="14.25" thickBot="1">
      <c r="B51" s="29" t="s">
        <v>80</v>
      </c>
      <c r="F51" s="27" t="s">
        <v>81</v>
      </c>
      <c r="G51" s="28">
        <v>0</v>
      </c>
      <c r="H51" s="28">
        <v>0</v>
      </c>
      <c r="I51" s="37">
        <v>0</v>
      </c>
      <c r="J51" s="37">
        <v>0</v>
      </c>
      <c r="K51" s="37">
        <v>0</v>
      </c>
      <c r="L51" s="37">
        <v>0</v>
      </c>
      <c r="M51" s="38">
        <f t="shared" si="3"/>
        <v>0</v>
      </c>
      <c r="N51" s="38">
        <f t="shared" si="13"/>
        <v>0</v>
      </c>
      <c r="O51" s="37">
        <v>0</v>
      </c>
      <c r="P51" s="37">
        <v>0</v>
      </c>
      <c r="Q51" s="38">
        <f t="shared" si="4"/>
        <v>0</v>
      </c>
      <c r="R51" s="38">
        <f t="shared" si="14"/>
        <v>0</v>
      </c>
      <c r="S51" s="37">
        <v>0</v>
      </c>
      <c r="T51" s="37">
        <v>0</v>
      </c>
      <c r="U51" s="38">
        <f t="shared" si="5"/>
        <v>0</v>
      </c>
      <c r="V51" s="38">
        <f t="shared" si="15"/>
        <v>0</v>
      </c>
      <c r="W51" s="37">
        <v>0</v>
      </c>
      <c r="X51" s="37">
        <v>0</v>
      </c>
      <c r="Y51" s="38">
        <f t="shared" si="6"/>
        <v>0</v>
      </c>
      <c r="Z51" s="38">
        <f>X51-T51</f>
        <v>0</v>
      </c>
      <c r="AA51" s="37">
        <v>0</v>
      </c>
      <c r="AB51" s="37">
        <v>0</v>
      </c>
      <c r="AC51" s="38">
        <f t="shared" si="7"/>
        <v>0</v>
      </c>
      <c r="AD51" s="38">
        <f>AB51-X51</f>
        <v>0</v>
      </c>
      <c r="AE51" s="24">
        <f t="shared" si="12"/>
        <v>0</v>
      </c>
      <c r="AF51" s="24">
        <f t="shared" si="8"/>
        <v>0</v>
      </c>
      <c r="AG51" s="33">
        <f t="shared" si="9"/>
        <v>0</v>
      </c>
      <c r="AH51" s="34">
        <f t="shared" si="10"/>
        <v>0</v>
      </c>
      <c r="AI51" s="34">
        <f t="shared" si="11"/>
        <v>0</v>
      </c>
      <c r="AJ51" s="28">
        <v>0</v>
      </c>
    </row>
    <row r="52" spans="2:36" ht="14.25" thickBot="1">
      <c r="B52" s="29" t="s">
        <v>82</v>
      </c>
      <c r="F52" s="25" t="s">
        <v>83</v>
      </c>
      <c r="G52" s="26">
        <v>29330894.67</v>
      </c>
      <c r="H52" s="26">
        <v>40905000</v>
      </c>
      <c r="I52" s="36">
        <v>53101.23</v>
      </c>
      <c r="J52" s="36">
        <f>J53+J54+J55+J56+J57+J58+J59</f>
        <v>299534.13</v>
      </c>
      <c r="K52" s="36">
        <v>109776.49</v>
      </c>
      <c r="L52" s="36">
        <v>4624307.24</v>
      </c>
      <c r="M52" s="36">
        <f t="shared" si="3"/>
        <v>56675.26</v>
      </c>
      <c r="N52" s="36">
        <f t="shared" si="13"/>
        <v>4324773.11</v>
      </c>
      <c r="O52" s="36">
        <v>5131410.21</v>
      </c>
      <c r="P52" s="36">
        <v>7519461.38</v>
      </c>
      <c r="Q52" s="36">
        <f t="shared" si="4"/>
        <v>5021633.72</v>
      </c>
      <c r="R52" s="36">
        <f t="shared" si="14"/>
        <v>2895154.1399999997</v>
      </c>
      <c r="S52" s="36">
        <v>8257965.3</v>
      </c>
      <c r="T52" s="36">
        <v>20557424.29</v>
      </c>
      <c r="U52" s="36">
        <f t="shared" si="5"/>
        <v>3126555.09</v>
      </c>
      <c r="V52" s="36">
        <f t="shared" si="15"/>
        <v>13037962.91</v>
      </c>
      <c r="W52" s="36">
        <v>10809626.31</v>
      </c>
      <c r="X52" s="36">
        <v>23530536.3</v>
      </c>
      <c r="Y52" s="36">
        <f t="shared" si="6"/>
        <v>2551661.0100000007</v>
      </c>
      <c r="Z52" s="36">
        <f>X52-T52</f>
        <v>2973112.0100000016</v>
      </c>
      <c r="AA52" s="36">
        <v>19346007.99</v>
      </c>
      <c r="AB52" s="36">
        <v>26425128.73</v>
      </c>
      <c r="AC52" s="36">
        <f t="shared" si="7"/>
        <v>8536381.679999998</v>
      </c>
      <c r="AD52" s="36">
        <f>AB52-X52</f>
        <v>2894592.4299999997</v>
      </c>
      <c r="AE52" s="24">
        <f t="shared" si="12"/>
        <v>19346007.99</v>
      </c>
      <c r="AF52" s="24">
        <f t="shared" si="8"/>
        <v>26425128.73</v>
      </c>
      <c r="AG52" s="1">
        <f t="shared" si="9"/>
        <v>36.592152467109585</v>
      </c>
      <c r="AH52" s="2">
        <f t="shared" si="10"/>
        <v>65.95778344868332</v>
      </c>
      <c r="AI52" s="2">
        <f t="shared" si="11"/>
        <v>64.60121923970175</v>
      </c>
      <c r="AJ52" s="26">
        <v>40905000</v>
      </c>
    </row>
    <row r="53" spans="2:36" ht="14.25" thickBot="1">
      <c r="B53" s="29" t="s">
        <v>84</v>
      </c>
      <c r="F53" s="27" t="s">
        <v>85</v>
      </c>
      <c r="G53" s="28">
        <v>14148000</v>
      </c>
      <c r="H53" s="28">
        <v>21686000</v>
      </c>
      <c r="I53" s="37">
        <v>0</v>
      </c>
      <c r="J53" s="37">
        <v>0</v>
      </c>
      <c r="K53" s="37">
        <v>0</v>
      </c>
      <c r="L53" s="37">
        <v>2506070</v>
      </c>
      <c r="M53" s="38">
        <f t="shared" si="3"/>
        <v>0</v>
      </c>
      <c r="N53" s="38">
        <v>2506070</v>
      </c>
      <c r="O53" s="37">
        <v>4716000</v>
      </c>
      <c r="P53" s="37">
        <v>5012136</v>
      </c>
      <c r="Q53" s="38">
        <f t="shared" si="4"/>
        <v>4716000</v>
      </c>
      <c r="R53" s="38">
        <v>2506066</v>
      </c>
      <c r="S53" s="37">
        <v>7074000</v>
      </c>
      <c r="T53" s="37">
        <v>7518202</v>
      </c>
      <c r="U53" s="38">
        <f t="shared" si="5"/>
        <v>2358000</v>
      </c>
      <c r="V53" s="38">
        <v>2506066</v>
      </c>
      <c r="W53" s="37">
        <v>9432000</v>
      </c>
      <c r="X53" s="37">
        <v>10040686.97</v>
      </c>
      <c r="Y53" s="38">
        <f t="shared" si="6"/>
        <v>2358000</v>
      </c>
      <c r="Z53" s="38">
        <v>2522484.97</v>
      </c>
      <c r="AA53" s="37">
        <v>11790000</v>
      </c>
      <c r="AB53" s="37">
        <v>12546752.97</v>
      </c>
      <c r="AC53" s="38">
        <f t="shared" si="7"/>
        <v>2358000</v>
      </c>
      <c r="AD53" s="38">
        <v>2506066</v>
      </c>
      <c r="AE53" s="24">
        <f t="shared" si="12"/>
        <v>11790000</v>
      </c>
      <c r="AF53" s="24">
        <f t="shared" si="8"/>
        <v>12546752.97</v>
      </c>
      <c r="AG53" s="33">
        <f t="shared" si="9"/>
        <v>6.418600254452931</v>
      </c>
      <c r="AH53" s="34">
        <f t="shared" si="10"/>
        <v>83.33333333333334</v>
      </c>
      <c r="AI53" s="34">
        <f t="shared" si="11"/>
        <v>57.85646486212303</v>
      </c>
      <c r="AJ53" s="28">
        <v>21686000</v>
      </c>
    </row>
    <row r="54" spans="2:36" ht="14.25" thickBot="1">
      <c r="B54" s="29" t="s">
        <v>86</v>
      </c>
      <c r="F54" s="27" t="s">
        <v>87</v>
      </c>
      <c r="G54" s="28">
        <v>12666000</v>
      </c>
      <c r="H54" s="28">
        <v>13093000</v>
      </c>
      <c r="I54" s="37">
        <v>0</v>
      </c>
      <c r="J54" s="37">
        <v>0</v>
      </c>
      <c r="K54" s="37">
        <v>0</v>
      </c>
      <c r="L54" s="37">
        <v>1539122</v>
      </c>
      <c r="M54" s="38">
        <f t="shared" si="3"/>
        <v>0</v>
      </c>
      <c r="N54" s="38">
        <v>1539122</v>
      </c>
      <c r="O54" s="37">
        <v>0</v>
      </c>
      <c r="P54" s="37">
        <v>1539122</v>
      </c>
      <c r="Q54" s="38">
        <f t="shared" si="4"/>
        <v>0</v>
      </c>
      <c r="R54" s="38">
        <v>0</v>
      </c>
      <c r="S54" s="37">
        <v>538000</v>
      </c>
      <c r="T54" s="37">
        <v>11476122</v>
      </c>
      <c r="U54" s="38">
        <f t="shared" si="5"/>
        <v>538000</v>
      </c>
      <c r="V54" s="38">
        <v>9937000</v>
      </c>
      <c r="W54" s="37">
        <v>538000</v>
      </c>
      <c r="X54" s="37">
        <v>11476122</v>
      </c>
      <c r="Y54" s="38">
        <f t="shared" si="6"/>
        <v>0</v>
      </c>
      <c r="Z54" s="38">
        <v>0</v>
      </c>
      <c r="AA54" s="37">
        <v>6553842</v>
      </c>
      <c r="AB54" s="37">
        <v>11476122</v>
      </c>
      <c r="AC54" s="38">
        <f t="shared" si="7"/>
        <v>6015842</v>
      </c>
      <c r="AD54" s="38">
        <v>0</v>
      </c>
      <c r="AE54" s="24">
        <f t="shared" si="12"/>
        <v>6553842</v>
      </c>
      <c r="AF54" s="24">
        <f t="shared" si="8"/>
        <v>11476122</v>
      </c>
      <c r="AG54" s="33">
        <f t="shared" si="9"/>
        <v>75.10525886953026</v>
      </c>
      <c r="AH54" s="34">
        <f t="shared" si="10"/>
        <v>51.74358124111795</v>
      </c>
      <c r="AI54" s="34">
        <f t="shared" si="11"/>
        <v>87.65082104941571</v>
      </c>
      <c r="AJ54" s="28">
        <v>13093000</v>
      </c>
    </row>
    <row r="55" spans="2:36" ht="14.25" thickBot="1">
      <c r="B55" s="29" t="s">
        <v>88</v>
      </c>
      <c r="F55" s="27" t="s">
        <v>89</v>
      </c>
      <c r="G55" s="28">
        <v>1545987.4</v>
      </c>
      <c r="H55" s="28">
        <v>5996000</v>
      </c>
      <c r="I55" s="37">
        <v>44889.53</v>
      </c>
      <c r="J55" s="37">
        <v>12800</v>
      </c>
      <c r="K55" s="37">
        <v>44889.53</v>
      </c>
      <c r="L55" s="37">
        <v>203156.11</v>
      </c>
      <c r="M55" s="38">
        <f t="shared" si="3"/>
        <v>0</v>
      </c>
      <c r="N55" s="38">
        <v>190356.11</v>
      </c>
      <c r="O55" s="37">
        <v>327819.45</v>
      </c>
      <c r="P55" s="37">
        <v>328937.74</v>
      </c>
      <c r="Q55" s="38">
        <f t="shared" si="4"/>
        <v>282929.92000000004</v>
      </c>
      <c r="R55" s="38">
        <v>125781.63</v>
      </c>
      <c r="S55" s="37">
        <v>481659.83</v>
      </c>
      <c r="T55" s="37">
        <v>462424.85</v>
      </c>
      <c r="U55" s="38">
        <f t="shared" si="5"/>
        <v>153840.38</v>
      </c>
      <c r="V55" s="38">
        <v>133487.11</v>
      </c>
      <c r="W55" s="37">
        <v>619009.41</v>
      </c>
      <c r="X55" s="37">
        <v>581638.42</v>
      </c>
      <c r="Y55" s="38">
        <f t="shared" si="6"/>
        <v>137349.58000000002</v>
      </c>
      <c r="Z55" s="38">
        <v>119213.57</v>
      </c>
      <c r="AA55" s="37">
        <v>750156.89</v>
      </c>
      <c r="AB55" s="37">
        <v>679607.72</v>
      </c>
      <c r="AC55" s="38">
        <f t="shared" si="7"/>
        <v>131147.47999999998</v>
      </c>
      <c r="AD55" s="38">
        <v>97969.3</v>
      </c>
      <c r="AE55" s="24">
        <f t="shared" si="12"/>
        <v>750156.8900000001</v>
      </c>
      <c r="AF55" s="24">
        <f t="shared" si="8"/>
        <v>679607.72</v>
      </c>
      <c r="AG55" s="33">
        <f t="shared" si="9"/>
        <v>-9.40458868544154</v>
      </c>
      <c r="AH55" s="34">
        <f t="shared" si="10"/>
        <v>48.522833368499654</v>
      </c>
      <c r="AI55" s="34">
        <f t="shared" si="11"/>
        <v>11.334351567711808</v>
      </c>
      <c r="AJ55" s="28">
        <v>5996000</v>
      </c>
    </row>
    <row r="56" spans="2:36" ht="14.25" thickBot="1">
      <c r="B56" s="29" t="s">
        <v>90</v>
      </c>
      <c r="F56" s="27" t="s">
        <v>91</v>
      </c>
      <c r="G56" s="28">
        <v>810911.4</v>
      </c>
      <c r="H56" s="28">
        <v>0</v>
      </c>
      <c r="I56" s="37">
        <v>0</v>
      </c>
      <c r="J56" s="37">
        <v>230350</v>
      </c>
      <c r="K56" s="37">
        <v>16684.4</v>
      </c>
      <c r="L56" s="37">
        <v>319575</v>
      </c>
      <c r="M56" s="38">
        <f aca="true" t="shared" si="16" ref="M56:M76">K56-I56</f>
        <v>16684.4</v>
      </c>
      <c r="N56" s="38">
        <v>89225</v>
      </c>
      <c r="O56" s="37">
        <v>21726.6</v>
      </c>
      <c r="P56" s="37">
        <v>578550</v>
      </c>
      <c r="Q56" s="38">
        <f aca="true" t="shared" si="17" ref="Q56:Q76">O56-K56</f>
        <v>5042.199999999997</v>
      </c>
      <c r="R56" s="38">
        <v>258975</v>
      </c>
      <c r="S56" s="37">
        <v>93418.8</v>
      </c>
      <c r="T56" s="37">
        <v>1026300</v>
      </c>
      <c r="U56" s="38">
        <f aca="true" t="shared" si="18" ref="U56:U76">S56-O56</f>
        <v>71692.20000000001</v>
      </c>
      <c r="V56" s="38">
        <v>447750</v>
      </c>
      <c r="W56" s="37">
        <v>110861</v>
      </c>
      <c r="X56" s="37">
        <v>1315050</v>
      </c>
      <c r="Y56" s="38">
        <f aca="true" t="shared" si="19" ref="Y56:Y76">W56-S56</f>
        <v>17442.199999999997</v>
      </c>
      <c r="Z56" s="38">
        <v>288750</v>
      </c>
      <c r="AA56" s="37">
        <v>142253.2</v>
      </c>
      <c r="AB56" s="37">
        <v>1562100</v>
      </c>
      <c r="AC56" s="38">
        <f aca="true" t="shared" si="20" ref="AC56:AC76">AA56-W56</f>
        <v>31392.20000000001</v>
      </c>
      <c r="AD56" s="38">
        <v>247050</v>
      </c>
      <c r="AE56" s="24">
        <f t="shared" si="12"/>
        <v>142253.2</v>
      </c>
      <c r="AF56" s="24">
        <f t="shared" si="8"/>
        <v>1562100</v>
      </c>
      <c r="AG56" s="33">
        <f aca="true" t="shared" si="21" ref="AG56:AG76">IF(AF56=0,0,IF(AE56=0,0,(AF56-AE56)/AE56*100))</f>
        <v>998.1123798972536</v>
      </c>
      <c r="AH56" s="34">
        <f aca="true" t="shared" si="22" ref="AH56:AH76">IF(AE56=0,0,IF(G56=0,0,AE56/G56*100))</f>
        <v>17.54238502504713</v>
      </c>
      <c r="AI56" s="34">
        <f aca="true" t="shared" si="23" ref="AI56:AI76">IF(AF56=0,0,IF(H56=0,0,AF56/H56*100))</f>
        <v>0</v>
      </c>
      <c r="AJ56" s="28">
        <v>0</v>
      </c>
    </row>
    <row r="57" spans="2:36" ht="14.25" thickBot="1">
      <c r="B57" s="29" t="s">
        <v>92</v>
      </c>
      <c r="F57" s="27" t="s">
        <v>93</v>
      </c>
      <c r="G57" s="28">
        <v>0</v>
      </c>
      <c r="H57" s="28">
        <v>0</v>
      </c>
      <c r="I57" s="37">
        <v>0</v>
      </c>
      <c r="J57" s="37">
        <v>0</v>
      </c>
      <c r="K57" s="37">
        <v>0</v>
      </c>
      <c r="L57" s="37">
        <v>0</v>
      </c>
      <c r="M57" s="38">
        <f t="shared" si="16"/>
        <v>0</v>
      </c>
      <c r="N57" s="38">
        <v>0</v>
      </c>
      <c r="O57" s="37">
        <v>0</v>
      </c>
      <c r="P57" s="37">
        <v>0</v>
      </c>
      <c r="Q57" s="38">
        <f t="shared" si="17"/>
        <v>0</v>
      </c>
      <c r="R57" s="38">
        <v>0</v>
      </c>
      <c r="S57" s="37">
        <v>0</v>
      </c>
      <c r="T57" s="37">
        <v>0</v>
      </c>
      <c r="U57" s="38">
        <f t="shared" si="18"/>
        <v>0</v>
      </c>
      <c r="V57" s="38">
        <v>0</v>
      </c>
      <c r="W57" s="37">
        <v>0</v>
      </c>
      <c r="X57" s="37">
        <v>0</v>
      </c>
      <c r="Y57" s="38">
        <f t="shared" si="19"/>
        <v>0</v>
      </c>
      <c r="Z57" s="38">
        <v>0</v>
      </c>
      <c r="AA57" s="37">
        <v>0</v>
      </c>
      <c r="AB57" s="37">
        <v>0</v>
      </c>
      <c r="AC57" s="38">
        <f t="shared" si="20"/>
        <v>0</v>
      </c>
      <c r="AD57" s="38">
        <v>0</v>
      </c>
      <c r="AE57" s="24">
        <f t="shared" si="12"/>
        <v>0</v>
      </c>
      <c r="AF57" s="24">
        <f t="shared" si="8"/>
        <v>0</v>
      </c>
      <c r="AG57" s="33">
        <f t="shared" si="21"/>
        <v>0</v>
      </c>
      <c r="AH57" s="34">
        <f t="shared" si="22"/>
        <v>0</v>
      </c>
      <c r="AI57" s="34">
        <f t="shared" si="23"/>
        <v>0</v>
      </c>
      <c r="AJ57" s="28">
        <v>0</v>
      </c>
    </row>
    <row r="58" spans="2:36" ht="14.25" thickBot="1">
      <c r="B58" s="29" t="s">
        <v>94</v>
      </c>
      <c r="F58" s="27" t="s">
        <v>95</v>
      </c>
      <c r="G58" s="28">
        <v>159995.87</v>
      </c>
      <c r="H58" s="28">
        <v>130000</v>
      </c>
      <c r="I58" s="37">
        <v>8211.7</v>
      </c>
      <c r="J58" s="37">
        <v>56384.13</v>
      </c>
      <c r="K58" s="37">
        <v>48202.56</v>
      </c>
      <c r="L58" s="37">
        <v>56384.13</v>
      </c>
      <c r="M58" s="38">
        <f t="shared" si="16"/>
        <v>39990.86</v>
      </c>
      <c r="N58" s="38">
        <v>0</v>
      </c>
      <c r="O58" s="37">
        <v>65864.16</v>
      </c>
      <c r="P58" s="37">
        <v>60715.64</v>
      </c>
      <c r="Q58" s="38">
        <f t="shared" si="17"/>
        <v>17661.600000000006</v>
      </c>
      <c r="R58" s="38">
        <v>4331.51</v>
      </c>
      <c r="S58" s="37">
        <v>70886.67</v>
      </c>
      <c r="T58" s="37">
        <v>74375.44</v>
      </c>
      <c r="U58" s="38">
        <f t="shared" si="18"/>
        <v>5022.509999999995</v>
      </c>
      <c r="V58" s="38">
        <v>13659.8</v>
      </c>
      <c r="W58" s="37">
        <v>109755.9</v>
      </c>
      <c r="X58" s="37">
        <v>117038.91</v>
      </c>
      <c r="Y58" s="38">
        <f t="shared" si="19"/>
        <v>38869.229999999996</v>
      </c>
      <c r="Z58" s="38">
        <v>42663.47</v>
      </c>
      <c r="AA58" s="37">
        <v>109755.9</v>
      </c>
      <c r="AB58" s="37">
        <v>160546.04</v>
      </c>
      <c r="AC58" s="38">
        <f t="shared" si="20"/>
        <v>0</v>
      </c>
      <c r="AD58" s="38">
        <v>43507.13</v>
      </c>
      <c r="AE58" s="24">
        <f t="shared" si="12"/>
        <v>109755.9</v>
      </c>
      <c r="AF58" s="24">
        <f t="shared" si="8"/>
        <v>160546.04</v>
      </c>
      <c r="AG58" s="33">
        <f t="shared" si="21"/>
        <v>46.27554418486844</v>
      </c>
      <c r="AH58" s="34">
        <f t="shared" si="22"/>
        <v>68.5992082170621</v>
      </c>
      <c r="AI58" s="34">
        <f t="shared" si="23"/>
        <v>123.49695384615384</v>
      </c>
      <c r="AJ58" s="28">
        <v>130000</v>
      </c>
    </row>
    <row r="59" spans="2:36" ht="14.25" thickBot="1">
      <c r="B59" s="29" t="s">
        <v>96</v>
      </c>
      <c r="F59" s="27" t="s">
        <v>97</v>
      </c>
      <c r="G59" s="28">
        <v>0</v>
      </c>
      <c r="H59" s="28">
        <v>0</v>
      </c>
      <c r="I59" s="39">
        <v>0</v>
      </c>
      <c r="J59" s="37">
        <v>0</v>
      </c>
      <c r="K59" s="40">
        <v>0</v>
      </c>
      <c r="L59" s="40">
        <v>0</v>
      </c>
      <c r="M59" s="38">
        <f t="shared" si="16"/>
        <v>0</v>
      </c>
      <c r="N59" s="38">
        <v>0</v>
      </c>
      <c r="O59" s="40">
        <v>0</v>
      </c>
      <c r="P59" s="40">
        <v>0</v>
      </c>
      <c r="Q59" s="38">
        <f t="shared" si="17"/>
        <v>0</v>
      </c>
      <c r="R59" s="38">
        <v>0</v>
      </c>
      <c r="S59" s="40">
        <v>0</v>
      </c>
      <c r="T59" s="40">
        <v>0</v>
      </c>
      <c r="U59" s="38">
        <f t="shared" si="18"/>
        <v>0</v>
      </c>
      <c r="V59" s="38">
        <v>0</v>
      </c>
      <c r="W59" s="40">
        <v>0</v>
      </c>
      <c r="X59" s="40">
        <v>0</v>
      </c>
      <c r="Y59" s="38">
        <f t="shared" si="19"/>
        <v>0</v>
      </c>
      <c r="Z59" s="38">
        <v>0</v>
      </c>
      <c r="AA59" s="40">
        <v>0</v>
      </c>
      <c r="AB59" s="40">
        <v>0</v>
      </c>
      <c r="AC59" s="38">
        <f t="shared" si="20"/>
        <v>0</v>
      </c>
      <c r="AD59" s="38">
        <v>0</v>
      </c>
      <c r="AE59" s="24">
        <f t="shared" si="12"/>
        <v>0</v>
      </c>
      <c r="AF59" s="24">
        <f t="shared" si="8"/>
        <v>0</v>
      </c>
      <c r="AG59" s="33">
        <f t="shared" si="21"/>
        <v>0</v>
      </c>
      <c r="AH59" s="34">
        <f t="shared" si="22"/>
        <v>0</v>
      </c>
      <c r="AI59" s="34">
        <f t="shared" si="23"/>
        <v>0</v>
      </c>
      <c r="AJ59" s="28">
        <v>0</v>
      </c>
    </row>
    <row r="60" spans="2:36" ht="14.25" thickBot="1">
      <c r="B60" s="29" t="s">
        <v>98</v>
      </c>
      <c r="F60" s="25" t="s">
        <v>99</v>
      </c>
      <c r="G60" s="26">
        <v>182103805.22</v>
      </c>
      <c r="H60" s="26">
        <v>191520000</v>
      </c>
      <c r="I60" s="36">
        <v>0</v>
      </c>
      <c r="J60" s="36">
        <f>J61+J62+J63+J64+J65+J66+J67+J68+J69</f>
        <v>259600</v>
      </c>
      <c r="K60" s="36">
        <v>7055485.62</v>
      </c>
      <c r="L60" s="36">
        <v>7577958.13</v>
      </c>
      <c r="M60" s="36">
        <f t="shared" si="16"/>
        <v>7055485.62</v>
      </c>
      <c r="N60" s="36">
        <f>L60-J60</f>
        <v>7318358.13</v>
      </c>
      <c r="O60" s="36">
        <v>22312044.47</v>
      </c>
      <c r="P60" s="36">
        <v>15206857.27</v>
      </c>
      <c r="Q60" s="36">
        <f t="shared" si="17"/>
        <v>15256558.849999998</v>
      </c>
      <c r="R60" s="36">
        <f>P60-L60</f>
        <v>7628899.14</v>
      </c>
      <c r="S60" s="36">
        <v>41196061.17</v>
      </c>
      <c r="T60" s="36">
        <v>34977347.03</v>
      </c>
      <c r="U60" s="36">
        <f t="shared" si="18"/>
        <v>18884016.700000003</v>
      </c>
      <c r="V60" s="36">
        <f aca="true" t="shared" si="24" ref="V60:V76">T60-P60</f>
        <v>19770489.76</v>
      </c>
      <c r="W60" s="36">
        <v>54765771.99</v>
      </c>
      <c r="X60" s="36">
        <v>62496070.7</v>
      </c>
      <c r="Y60" s="36">
        <f t="shared" si="19"/>
        <v>13569710.82</v>
      </c>
      <c r="Z60" s="36">
        <f aca="true" t="shared" si="25" ref="Z60:Z76">X60-T60</f>
        <v>27518723.67</v>
      </c>
      <c r="AA60" s="36">
        <v>65797259.06</v>
      </c>
      <c r="AB60" s="36">
        <v>76594453.41</v>
      </c>
      <c r="AC60" s="36">
        <f t="shared" si="20"/>
        <v>11031487.07</v>
      </c>
      <c r="AD60" s="36">
        <f aca="true" t="shared" si="26" ref="AD60:AD76">AB60-X60</f>
        <v>14098382.709999993</v>
      </c>
      <c r="AE60" s="24">
        <f t="shared" si="12"/>
        <v>65797259.06</v>
      </c>
      <c r="AF60" s="24">
        <f t="shared" si="8"/>
        <v>76594453.41</v>
      </c>
      <c r="AG60" s="1">
        <f t="shared" si="21"/>
        <v>16.409793514581082</v>
      </c>
      <c r="AH60" s="2">
        <f t="shared" si="22"/>
        <v>36.13173210769</v>
      </c>
      <c r="AI60" s="2">
        <f t="shared" si="23"/>
        <v>39.992926801378445</v>
      </c>
      <c r="AJ60" s="26">
        <v>191520000</v>
      </c>
    </row>
    <row r="61" spans="2:36" ht="14.25" thickBot="1">
      <c r="B61" s="29" t="s">
        <v>100</v>
      </c>
      <c r="F61" s="27" t="s">
        <v>101</v>
      </c>
      <c r="G61" s="30">
        <v>36135262.43</v>
      </c>
      <c r="H61" s="30">
        <v>67670000</v>
      </c>
      <c r="I61" s="41">
        <v>0</v>
      </c>
      <c r="J61" s="41">
        <v>0</v>
      </c>
      <c r="K61" s="41">
        <v>528539.32</v>
      </c>
      <c r="L61" s="41">
        <v>419822.36</v>
      </c>
      <c r="M61" s="38">
        <f t="shared" si="16"/>
        <v>528539.32</v>
      </c>
      <c r="N61" s="38">
        <v>419822.36</v>
      </c>
      <c r="O61" s="41">
        <v>2385745.8</v>
      </c>
      <c r="P61" s="41">
        <v>1003747.35</v>
      </c>
      <c r="Q61" s="38">
        <f t="shared" si="17"/>
        <v>1857206.48</v>
      </c>
      <c r="R61" s="38">
        <v>583924.99</v>
      </c>
      <c r="S61" s="41">
        <v>4311743.77</v>
      </c>
      <c r="T61" s="41">
        <v>2231043.26</v>
      </c>
      <c r="U61" s="38">
        <f t="shared" si="18"/>
        <v>1925997.9699999997</v>
      </c>
      <c r="V61" s="38">
        <v>1227295.91</v>
      </c>
      <c r="W61" s="41">
        <v>6365244.54</v>
      </c>
      <c r="X61" s="41">
        <v>3396966.91</v>
      </c>
      <c r="Y61" s="38">
        <f t="shared" si="19"/>
        <v>2053500.7700000005</v>
      </c>
      <c r="Z61" s="38">
        <v>1165923.65</v>
      </c>
      <c r="AA61" s="41">
        <v>8670513.03</v>
      </c>
      <c r="AB61" s="41">
        <v>11135227.68</v>
      </c>
      <c r="AC61" s="38">
        <f t="shared" si="20"/>
        <v>2305268.4899999993</v>
      </c>
      <c r="AD61" s="38">
        <v>7738260.77</v>
      </c>
      <c r="AE61" s="24">
        <f t="shared" si="12"/>
        <v>8670513.03</v>
      </c>
      <c r="AF61" s="24">
        <f t="shared" si="8"/>
        <v>11135227.68</v>
      </c>
      <c r="AG61" s="33">
        <f t="shared" si="21"/>
        <v>28.42639923926163</v>
      </c>
      <c r="AH61" s="34">
        <f t="shared" si="22"/>
        <v>23.99460373865064</v>
      </c>
      <c r="AI61" s="34">
        <f t="shared" si="23"/>
        <v>16.455190897000147</v>
      </c>
      <c r="AJ61" s="30">
        <v>67670000</v>
      </c>
    </row>
    <row r="62" spans="2:36" ht="14.25" thickBot="1">
      <c r="B62" s="29" t="s">
        <v>102</v>
      </c>
      <c r="F62" s="27" t="s">
        <v>103</v>
      </c>
      <c r="G62" s="30">
        <v>0</v>
      </c>
      <c r="H62" s="30">
        <v>0</v>
      </c>
      <c r="I62" s="41">
        <v>0</v>
      </c>
      <c r="J62" s="41">
        <v>0</v>
      </c>
      <c r="K62" s="41">
        <v>0</v>
      </c>
      <c r="L62" s="41">
        <v>0</v>
      </c>
      <c r="M62" s="38">
        <f t="shared" si="16"/>
        <v>0</v>
      </c>
      <c r="N62" s="38">
        <v>0</v>
      </c>
      <c r="O62" s="41">
        <v>0</v>
      </c>
      <c r="P62" s="41">
        <v>0</v>
      </c>
      <c r="Q62" s="38">
        <f t="shared" si="17"/>
        <v>0</v>
      </c>
      <c r="R62" s="38">
        <v>0</v>
      </c>
      <c r="S62" s="41">
        <v>0</v>
      </c>
      <c r="T62" s="41">
        <v>0</v>
      </c>
      <c r="U62" s="38">
        <f t="shared" si="18"/>
        <v>0</v>
      </c>
      <c r="V62" s="38">
        <v>0</v>
      </c>
      <c r="W62" s="41">
        <v>0</v>
      </c>
      <c r="X62" s="41">
        <v>0</v>
      </c>
      <c r="Y62" s="38">
        <f t="shared" si="19"/>
        <v>0</v>
      </c>
      <c r="Z62" s="38">
        <v>0</v>
      </c>
      <c r="AA62" s="41">
        <v>0</v>
      </c>
      <c r="AB62" s="41">
        <v>0</v>
      </c>
      <c r="AC62" s="38">
        <f t="shared" si="20"/>
        <v>0</v>
      </c>
      <c r="AD62" s="38">
        <v>0</v>
      </c>
      <c r="AE62" s="24">
        <f t="shared" si="12"/>
        <v>0</v>
      </c>
      <c r="AF62" s="24">
        <f t="shared" si="8"/>
        <v>0</v>
      </c>
      <c r="AG62" s="33">
        <f t="shared" si="21"/>
        <v>0</v>
      </c>
      <c r="AH62" s="34">
        <f t="shared" si="22"/>
        <v>0</v>
      </c>
      <c r="AI62" s="34">
        <f t="shared" si="23"/>
        <v>0</v>
      </c>
      <c r="AJ62" s="30">
        <v>0</v>
      </c>
    </row>
    <row r="63" spans="2:36" ht="14.25" thickBot="1">
      <c r="B63" s="29" t="s">
        <v>104</v>
      </c>
      <c r="F63" s="27" t="s">
        <v>105</v>
      </c>
      <c r="G63" s="30">
        <v>6050057.5</v>
      </c>
      <c r="H63" s="30">
        <v>790000</v>
      </c>
      <c r="I63" s="41">
        <v>0</v>
      </c>
      <c r="J63" s="41">
        <v>259600</v>
      </c>
      <c r="K63" s="41">
        <v>1265477.78</v>
      </c>
      <c r="L63" s="41">
        <v>1424071.2</v>
      </c>
      <c r="M63" s="38">
        <f t="shared" si="16"/>
        <v>1265477.78</v>
      </c>
      <c r="N63" s="38">
        <v>1164471.2</v>
      </c>
      <c r="O63" s="41">
        <v>1967244.89</v>
      </c>
      <c r="P63" s="41">
        <v>1435245.8</v>
      </c>
      <c r="Q63" s="38">
        <f t="shared" si="17"/>
        <v>701767.1099999999</v>
      </c>
      <c r="R63" s="38">
        <v>11174.6</v>
      </c>
      <c r="S63" s="41">
        <v>2025477.89</v>
      </c>
      <c r="T63" s="41">
        <v>1457253.37</v>
      </c>
      <c r="U63" s="38">
        <f t="shared" si="18"/>
        <v>58233</v>
      </c>
      <c r="V63" s="38">
        <v>22007.57</v>
      </c>
      <c r="W63" s="41">
        <v>2066323.59</v>
      </c>
      <c r="X63" s="41">
        <v>2147589.22</v>
      </c>
      <c r="Y63" s="38">
        <f t="shared" si="19"/>
        <v>40845.700000000186</v>
      </c>
      <c r="Z63" s="38">
        <v>690335.85</v>
      </c>
      <c r="AA63" s="41">
        <v>2725417.53</v>
      </c>
      <c r="AB63" s="41">
        <v>2897589.22</v>
      </c>
      <c r="AC63" s="38">
        <f t="shared" si="20"/>
        <v>659093.9399999997</v>
      </c>
      <c r="AD63" s="38">
        <v>750000</v>
      </c>
      <c r="AE63" s="24">
        <f t="shared" si="12"/>
        <v>2725417.53</v>
      </c>
      <c r="AF63" s="24">
        <f t="shared" si="8"/>
        <v>2897589.22</v>
      </c>
      <c r="AG63" s="33">
        <f t="shared" si="21"/>
        <v>6.3172592127563085</v>
      </c>
      <c r="AH63" s="34">
        <f t="shared" si="22"/>
        <v>45.04779549615851</v>
      </c>
      <c r="AI63" s="34">
        <f t="shared" si="23"/>
        <v>366.78344556962026</v>
      </c>
      <c r="AJ63" s="30">
        <v>790000</v>
      </c>
    </row>
    <row r="64" spans="2:36" ht="14.25" thickBot="1">
      <c r="B64" s="29" t="s">
        <v>106</v>
      </c>
      <c r="F64" s="27" t="s">
        <v>107</v>
      </c>
      <c r="G64" s="30">
        <v>1723852.37</v>
      </c>
      <c r="H64" s="30">
        <v>2000</v>
      </c>
      <c r="I64" s="41">
        <v>0</v>
      </c>
      <c r="J64" s="41">
        <v>0</v>
      </c>
      <c r="K64" s="41">
        <v>0</v>
      </c>
      <c r="L64" s="41">
        <v>0</v>
      </c>
      <c r="M64" s="38">
        <f t="shared" si="16"/>
        <v>0</v>
      </c>
      <c r="N64" s="38">
        <v>0</v>
      </c>
      <c r="O64" s="41">
        <v>109757.25</v>
      </c>
      <c r="P64" s="41">
        <v>0</v>
      </c>
      <c r="Q64" s="38">
        <f t="shared" si="17"/>
        <v>109757.25</v>
      </c>
      <c r="R64" s="38">
        <v>0</v>
      </c>
      <c r="S64" s="41">
        <v>109757.25</v>
      </c>
      <c r="T64" s="41">
        <v>0</v>
      </c>
      <c r="U64" s="38">
        <f t="shared" si="18"/>
        <v>0</v>
      </c>
      <c r="V64" s="38">
        <v>0</v>
      </c>
      <c r="W64" s="41">
        <v>765857.25</v>
      </c>
      <c r="X64" s="41">
        <v>0</v>
      </c>
      <c r="Y64" s="38">
        <f t="shared" si="19"/>
        <v>656100</v>
      </c>
      <c r="Z64" s="38">
        <v>0</v>
      </c>
      <c r="AA64" s="41">
        <v>765857.25</v>
      </c>
      <c r="AB64" s="41">
        <v>0</v>
      </c>
      <c r="AC64" s="38">
        <f t="shared" si="20"/>
        <v>0</v>
      </c>
      <c r="AD64" s="38">
        <v>0</v>
      </c>
      <c r="AE64" s="24">
        <f t="shared" si="12"/>
        <v>765857.25</v>
      </c>
      <c r="AF64" s="24">
        <f t="shared" si="8"/>
        <v>0</v>
      </c>
      <c r="AG64" s="33">
        <f t="shared" si="21"/>
        <v>0</v>
      </c>
      <c r="AH64" s="34">
        <f t="shared" si="22"/>
        <v>44.42707875268924</v>
      </c>
      <c r="AI64" s="34">
        <f t="shared" si="23"/>
        <v>0</v>
      </c>
      <c r="AJ64" s="30">
        <v>2000</v>
      </c>
    </row>
    <row r="65" spans="2:36" ht="14.25" thickBot="1">
      <c r="B65" s="29" t="s">
        <v>108</v>
      </c>
      <c r="F65" s="27" t="s">
        <v>109</v>
      </c>
      <c r="G65" s="30">
        <v>32352183.24</v>
      </c>
      <c r="H65" s="30">
        <v>30878000</v>
      </c>
      <c r="I65" s="41">
        <v>0</v>
      </c>
      <c r="J65" s="41">
        <v>0</v>
      </c>
      <c r="K65" s="41">
        <v>0</v>
      </c>
      <c r="L65" s="41">
        <v>0</v>
      </c>
      <c r="M65" s="38">
        <f t="shared" si="16"/>
        <v>0</v>
      </c>
      <c r="N65" s="38">
        <v>0</v>
      </c>
      <c r="O65" s="41">
        <v>1440686.86</v>
      </c>
      <c r="P65" s="41">
        <v>1612149.96</v>
      </c>
      <c r="Q65" s="38">
        <f t="shared" si="17"/>
        <v>1440686.86</v>
      </c>
      <c r="R65" s="38">
        <v>1612149.96</v>
      </c>
      <c r="S65" s="41">
        <v>3575898.63</v>
      </c>
      <c r="T65" s="41">
        <v>8680274.69</v>
      </c>
      <c r="U65" s="38">
        <f t="shared" si="18"/>
        <v>2135211.7699999996</v>
      </c>
      <c r="V65" s="38">
        <v>7068124.73</v>
      </c>
      <c r="W65" s="41">
        <v>11070925.55</v>
      </c>
      <c r="X65" s="41">
        <v>21450081.41</v>
      </c>
      <c r="Y65" s="38">
        <f t="shared" si="19"/>
        <v>7495026.920000001</v>
      </c>
      <c r="Z65" s="38">
        <v>12769806.72</v>
      </c>
      <c r="AA65" s="41">
        <v>11213917.29</v>
      </c>
      <c r="AB65" s="41">
        <v>24420931.98</v>
      </c>
      <c r="AC65" s="38">
        <f t="shared" si="20"/>
        <v>142991.73999999836</v>
      </c>
      <c r="AD65" s="38">
        <v>2970850.57</v>
      </c>
      <c r="AE65" s="24">
        <f t="shared" si="12"/>
        <v>11213917.29</v>
      </c>
      <c r="AF65" s="24">
        <f t="shared" si="8"/>
        <v>24420931.980000004</v>
      </c>
      <c r="AG65" s="33">
        <f t="shared" si="21"/>
        <v>117.77342696987205</v>
      </c>
      <c r="AH65" s="34">
        <f t="shared" si="22"/>
        <v>34.66201092770517</v>
      </c>
      <c r="AI65" s="34">
        <f t="shared" si="23"/>
        <v>79.08845125979663</v>
      </c>
      <c r="AJ65" s="30">
        <v>30878000</v>
      </c>
    </row>
    <row r="66" spans="2:36" ht="14.25" thickBot="1">
      <c r="B66" s="29" t="s">
        <v>110</v>
      </c>
      <c r="F66" s="27" t="s">
        <v>111</v>
      </c>
      <c r="G66" s="30">
        <v>41300</v>
      </c>
      <c r="H66" s="30">
        <v>20000</v>
      </c>
      <c r="I66" s="41">
        <v>0</v>
      </c>
      <c r="J66" s="41">
        <v>0</v>
      </c>
      <c r="K66" s="41">
        <v>0</v>
      </c>
      <c r="L66" s="41">
        <v>0</v>
      </c>
      <c r="M66" s="38">
        <f t="shared" si="16"/>
        <v>0</v>
      </c>
      <c r="N66" s="38">
        <v>0</v>
      </c>
      <c r="O66" s="41">
        <v>0</v>
      </c>
      <c r="P66" s="41">
        <v>0</v>
      </c>
      <c r="Q66" s="38">
        <f t="shared" si="17"/>
        <v>0</v>
      </c>
      <c r="R66" s="38">
        <v>0</v>
      </c>
      <c r="S66" s="41">
        <v>0</v>
      </c>
      <c r="T66" s="41">
        <v>0</v>
      </c>
      <c r="U66" s="38">
        <f t="shared" si="18"/>
        <v>0</v>
      </c>
      <c r="V66" s="38">
        <v>0</v>
      </c>
      <c r="W66" s="41">
        <v>41300</v>
      </c>
      <c r="X66" s="41">
        <v>0</v>
      </c>
      <c r="Y66" s="38">
        <f t="shared" si="19"/>
        <v>41300</v>
      </c>
      <c r="Z66" s="38">
        <v>0</v>
      </c>
      <c r="AA66" s="41">
        <v>41300</v>
      </c>
      <c r="AB66" s="41">
        <v>0</v>
      </c>
      <c r="AC66" s="38">
        <f t="shared" si="20"/>
        <v>0</v>
      </c>
      <c r="AD66" s="38">
        <v>0</v>
      </c>
      <c r="AE66" s="24">
        <f t="shared" si="12"/>
        <v>41300</v>
      </c>
      <c r="AF66" s="24">
        <f t="shared" si="8"/>
        <v>0</v>
      </c>
      <c r="AG66" s="33">
        <f t="shared" si="21"/>
        <v>0</v>
      </c>
      <c r="AH66" s="34">
        <f t="shared" si="22"/>
        <v>100</v>
      </c>
      <c r="AI66" s="34">
        <f t="shared" si="23"/>
        <v>0</v>
      </c>
      <c r="AJ66" s="30">
        <v>20000</v>
      </c>
    </row>
    <row r="67" spans="2:36" ht="14.25" thickBot="1">
      <c r="B67" s="29" t="s">
        <v>112</v>
      </c>
      <c r="F67" s="27" t="s">
        <v>113</v>
      </c>
      <c r="G67" s="30">
        <v>102328562.41</v>
      </c>
      <c r="H67" s="30">
        <v>89500000</v>
      </c>
      <c r="I67" s="41">
        <v>0</v>
      </c>
      <c r="J67" s="41">
        <v>0</v>
      </c>
      <c r="K67" s="41">
        <v>5159468.52</v>
      </c>
      <c r="L67" s="41">
        <v>5734064.57</v>
      </c>
      <c r="M67" s="38">
        <f t="shared" si="16"/>
        <v>5159468.52</v>
      </c>
      <c r="N67" s="38">
        <v>5734064.57</v>
      </c>
      <c r="O67" s="41">
        <v>16036609.67</v>
      </c>
      <c r="P67" s="41">
        <v>11155714.16</v>
      </c>
      <c r="Q67" s="38">
        <f t="shared" si="17"/>
        <v>10877141.15</v>
      </c>
      <c r="R67" s="38">
        <v>5421649.59</v>
      </c>
      <c r="S67" s="41">
        <v>30801183.63</v>
      </c>
      <c r="T67" s="41">
        <v>22608775.71</v>
      </c>
      <c r="U67" s="38">
        <f t="shared" si="18"/>
        <v>14764573.959999999</v>
      </c>
      <c r="V67" s="38">
        <v>11453061.55</v>
      </c>
      <c r="W67" s="41">
        <v>33829121.06</v>
      </c>
      <c r="X67" s="41">
        <v>35501433.16</v>
      </c>
      <c r="Y67" s="38">
        <f t="shared" si="19"/>
        <v>3027937.4300000034</v>
      </c>
      <c r="Z67" s="38">
        <v>12892657.45</v>
      </c>
      <c r="AA67" s="41">
        <v>41753253.96</v>
      </c>
      <c r="AB67" s="41">
        <v>38140704.53</v>
      </c>
      <c r="AC67" s="38">
        <f t="shared" si="20"/>
        <v>7924132.8999999985</v>
      </c>
      <c r="AD67" s="38">
        <v>2639271.37</v>
      </c>
      <c r="AE67" s="24">
        <f t="shared" si="12"/>
        <v>41753253.96</v>
      </c>
      <c r="AF67" s="24">
        <f t="shared" si="8"/>
        <v>38140704.529999994</v>
      </c>
      <c r="AG67" s="33">
        <f t="shared" si="21"/>
        <v>-8.652138665553737</v>
      </c>
      <c r="AH67" s="34">
        <f t="shared" si="22"/>
        <v>40.803127667040975</v>
      </c>
      <c r="AI67" s="34">
        <f t="shared" si="23"/>
        <v>42.61531232402234</v>
      </c>
      <c r="AJ67" s="30">
        <v>89500000</v>
      </c>
    </row>
    <row r="68" spans="2:36" ht="14.25" thickBot="1">
      <c r="B68" s="29" t="s">
        <v>114</v>
      </c>
      <c r="F68" s="27" t="s">
        <v>115</v>
      </c>
      <c r="G68" s="30">
        <v>0</v>
      </c>
      <c r="H68" s="30">
        <v>0</v>
      </c>
      <c r="I68" s="41">
        <v>0</v>
      </c>
      <c r="J68" s="41">
        <v>0</v>
      </c>
      <c r="K68" s="41">
        <v>0</v>
      </c>
      <c r="L68" s="41">
        <v>0</v>
      </c>
      <c r="M68" s="38">
        <f t="shared" si="16"/>
        <v>0</v>
      </c>
      <c r="N68" s="38">
        <v>0</v>
      </c>
      <c r="O68" s="41">
        <v>0</v>
      </c>
      <c r="P68" s="41">
        <v>0</v>
      </c>
      <c r="Q68" s="38">
        <f t="shared" si="17"/>
        <v>0</v>
      </c>
      <c r="R68" s="38">
        <v>0</v>
      </c>
      <c r="S68" s="41">
        <v>0</v>
      </c>
      <c r="T68" s="41">
        <v>0</v>
      </c>
      <c r="U68" s="38">
        <f t="shared" si="18"/>
        <v>0</v>
      </c>
      <c r="V68" s="38">
        <v>0</v>
      </c>
      <c r="W68" s="41">
        <v>0</v>
      </c>
      <c r="X68" s="41">
        <v>0</v>
      </c>
      <c r="Y68" s="38">
        <f t="shared" si="19"/>
        <v>0</v>
      </c>
      <c r="Z68" s="38">
        <v>0</v>
      </c>
      <c r="AA68" s="41">
        <v>0</v>
      </c>
      <c r="AB68" s="41">
        <v>0</v>
      </c>
      <c r="AC68" s="38">
        <f t="shared" si="20"/>
        <v>0</v>
      </c>
      <c r="AD68" s="38">
        <v>0</v>
      </c>
      <c r="AE68" s="24">
        <f t="shared" si="12"/>
        <v>0</v>
      </c>
      <c r="AF68" s="24">
        <f t="shared" si="8"/>
        <v>0</v>
      </c>
      <c r="AG68" s="33">
        <f t="shared" si="21"/>
        <v>0</v>
      </c>
      <c r="AH68" s="34">
        <f t="shared" si="22"/>
        <v>0</v>
      </c>
      <c r="AI68" s="34">
        <f t="shared" si="23"/>
        <v>0</v>
      </c>
      <c r="AJ68" s="30">
        <v>0</v>
      </c>
    </row>
    <row r="69" spans="2:36" ht="14.25" thickBot="1">
      <c r="B69" s="29" t="s">
        <v>116</v>
      </c>
      <c r="F69" s="27" t="s">
        <v>117</v>
      </c>
      <c r="G69" s="30">
        <v>3472587.27</v>
      </c>
      <c r="H69" s="30">
        <v>2660000</v>
      </c>
      <c r="I69" s="41">
        <v>0</v>
      </c>
      <c r="J69" s="41">
        <v>0</v>
      </c>
      <c r="K69" s="41">
        <v>102000</v>
      </c>
      <c r="L69" s="41">
        <v>0</v>
      </c>
      <c r="M69" s="38">
        <f t="shared" si="16"/>
        <v>102000</v>
      </c>
      <c r="N69" s="38">
        <v>0</v>
      </c>
      <c r="O69" s="41">
        <v>372000</v>
      </c>
      <c r="P69" s="41">
        <v>0</v>
      </c>
      <c r="Q69" s="38">
        <f t="shared" si="17"/>
        <v>270000</v>
      </c>
      <c r="R69" s="38">
        <v>0</v>
      </c>
      <c r="S69" s="41">
        <v>372000</v>
      </c>
      <c r="T69" s="41">
        <v>0</v>
      </c>
      <c r="U69" s="38">
        <f t="shared" si="18"/>
        <v>0</v>
      </c>
      <c r="V69" s="38">
        <f t="shared" si="24"/>
        <v>0</v>
      </c>
      <c r="W69" s="41">
        <v>627000</v>
      </c>
      <c r="X69" s="41">
        <v>0</v>
      </c>
      <c r="Y69" s="38">
        <f t="shared" si="19"/>
        <v>255000</v>
      </c>
      <c r="Z69" s="38">
        <f t="shared" si="25"/>
        <v>0</v>
      </c>
      <c r="AA69" s="41">
        <v>627000</v>
      </c>
      <c r="AB69" s="41">
        <v>0</v>
      </c>
      <c r="AC69" s="38">
        <f t="shared" si="20"/>
        <v>0</v>
      </c>
      <c r="AD69" s="38">
        <v>0</v>
      </c>
      <c r="AE69" s="24">
        <f t="shared" si="12"/>
        <v>627000</v>
      </c>
      <c r="AF69" s="24">
        <f t="shared" si="8"/>
        <v>0</v>
      </c>
      <c r="AG69" s="33">
        <f t="shared" si="21"/>
        <v>0</v>
      </c>
      <c r="AH69" s="34">
        <f t="shared" si="22"/>
        <v>18.055701736187036</v>
      </c>
      <c r="AI69" s="34">
        <f t="shared" si="23"/>
        <v>0</v>
      </c>
      <c r="AJ69" s="30">
        <v>2660000</v>
      </c>
    </row>
    <row r="70" spans="2:36" ht="14.25" thickBot="1">
      <c r="B70" s="29" t="s">
        <v>118</v>
      </c>
      <c r="F70" s="25" t="s">
        <v>119</v>
      </c>
      <c r="G70" s="26">
        <v>0</v>
      </c>
      <c r="H70" s="26">
        <v>0</v>
      </c>
      <c r="I70" s="36">
        <v>0</v>
      </c>
      <c r="J70" s="36">
        <v>0</v>
      </c>
      <c r="K70" s="36">
        <v>0</v>
      </c>
      <c r="L70" s="36">
        <v>0</v>
      </c>
      <c r="M70" s="36">
        <f t="shared" si="16"/>
        <v>0</v>
      </c>
      <c r="N70" s="36">
        <f aca="true" t="shared" si="27" ref="N70:N76">L70-J70</f>
        <v>0</v>
      </c>
      <c r="O70" s="36">
        <v>0</v>
      </c>
      <c r="P70" s="36">
        <v>0</v>
      </c>
      <c r="Q70" s="36">
        <f t="shared" si="17"/>
        <v>0</v>
      </c>
      <c r="R70" s="36">
        <f aca="true" t="shared" si="28" ref="R70:R76">P70-L70</f>
        <v>0</v>
      </c>
      <c r="S70" s="36">
        <v>0</v>
      </c>
      <c r="T70" s="36">
        <v>0</v>
      </c>
      <c r="U70" s="36">
        <f t="shared" si="18"/>
        <v>0</v>
      </c>
      <c r="V70" s="36">
        <f t="shared" si="24"/>
        <v>0</v>
      </c>
      <c r="W70" s="36">
        <v>0</v>
      </c>
      <c r="X70" s="36">
        <v>0</v>
      </c>
      <c r="Y70" s="36">
        <f t="shared" si="19"/>
        <v>0</v>
      </c>
      <c r="Z70" s="36">
        <f t="shared" si="25"/>
        <v>0</v>
      </c>
      <c r="AA70" s="36">
        <v>0</v>
      </c>
      <c r="AB70" s="36">
        <v>0</v>
      </c>
      <c r="AC70" s="36">
        <f t="shared" si="20"/>
        <v>0</v>
      </c>
      <c r="AD70" s="36">
        <f t="shared" si="26"/>
        <v>0</v>
      </c>
      <c r="AE70" s="24">
        <f t="shared" si="12"/>
        <v>0</v>
      </c>
      <c r="AF70" s="24">
        <f t="shared" si="8"/>
        <v>0</v>
      </c>
      <c r="AG70" s="1">
        <f t="shared" si="21"/>
        <v>0</v>
      </c>
      <c r="AH70" s="2">
        <f t="shared" si="22"/>
        <v>0</v>
      </c>
      <c r="AI70" s="2">
        <f t="shared" si="23"/>
        <v>0</v>
      </c>
      <c r="AJ70" s="26">
        <v>0</v>
      </c>
    </row>
    <row r="71" spans="2:36" ht="14.25" thickBot="1">
      <c r="B71" s="29" t="s">
        <v>120</v>
      </c>
      <c r="F71" s="27" t="s">
        <v>121</v>
      </c>
      <c r="G71" s="30">
        <v>0</v>
      </c>
      <c r="H71" s="30">
        <v>0</v>
      </c>
      <c r="I71" s="41">
        <v>0</v>
      </c>
      <c r="J71" s="41">
        <v>0</v>
      </c>
      <c r="K71" s="41">
        <v>0</v>
      </c>
      <c r="L71" s="41">
        <v>0</v>
      </c>
      <c r="M71" s="38">
        <f t="shared" si="16"/>
        <v>0</v>
      </c>
      <c r="N71" s="38">
        <f t="shared" si="27"/>
        <v>0</v>
      </c>
      <c r="O71" s="41">
        <v>0</v>
      </c>
      <c r="P71" s="41">
        <v>0</v>
      </c>
      <c r="Q71" s="38">
        <f t="shared" si="17"/>
        <v>0</v>
      </c>
      <c r="R71" s="38">
        <f t="shared" si="28"/>
        <v>0</v>
      </c>
      <c r="S71" s="41">
        <v>0</v>
      </c>
      <c r="T71" s="41">
        <v>0</v>
      </c>
      <c r="U71" s="38">
        <f t="shared" si="18"/>
        <v>0</v>
      </c>
      <c r="V71" s="38">
        <f t="shared" si="24"/>
        <v>0</v>
      </c>
      <c r="W71" s="41">
        <v>0</v>
      </c>
      <c r="X71" s="41">
        <v>0</v>
      </c>
      <c r="Y71" s="38">
        <f t="shared" si="19"/>
        <v>0</v>
      </c>
      <c r="Z71" s="38">
        <f t="shared" si="25"/>
        <v>0</v>
      </c>
      <c r="AA71" s="41">
        <v>0</v>
      </c>
      <c r="AB71" s="41">
        <v>0</v>
      </c>
      <c r="AC71" s="38">
        <f t="shared" si="20"/>
        <v>0</v>
      </c>
      <c r="AD71" s="38">
        <f t="shared" si="26"/>
        <v>0</v>
      </c>
      <c r="AE71" s="24">
        <f t="shared" si="12"/>
        <v>0</v>
      </c>
      <c r="AF71" s="24">
        <f t="shared" si="8"/>
        <v>0</v>
      </c>
      <c r="AG71" s="33">
        <f t="shared" si="21"/>
        <v>0</v>
      </c>
      <c r="AH71" s="34">
        <f t="shared" si="22"/>
        <v>0</v>
      </c>
      <c r="AI71" s="34">
        <f t="shared" si="23"/>
        <v>0</v>
      </c>
      <c r="AJ71" s="30">
        <v>0</v>
      </c>
    </row>
    <row r="72" spans="2:36" ht="14.25" thickBot="1">
      <c r="B72" s="29" t="s">
        <v>122</v>
      </c>
      <c r="F72" s="27" t="s">
        <v>123</v>
      </c>
      <c r="G72" s="30">
        <v>0</v>
      </c>
      <c r="H72" s="30">
        <v>0</v>
      </c>
      <c r="I72" s="41">
        <v>0</v>
      </c>
      <c r="J72" s="41">
        <v>0</v>
      </c>
      <c r="K72" s="41">
        <v>0</v>
      </c>
      <c r="L72" s="41">
        <v>0</v>
      </c>
      <c r="M72" s="38">
        <f t="shared" si="16"/>
        <v>0</v>
      </c>
      <c r="N72" s="38">
        <f t="shared" si="27"/>
        <v>0</v>
      </c>
      <c r="O72" s="41">
        <v>0</v>
      </c>
      <c r="P72" s="41">
        <v>0</v>
      </c>
      <c r="Q72" s="38">
        <f t="shared" si="17"/>
        <v>0</v>
      </c>
      <c r="R72" s="38">
        <f t="shared" si="28"/>
        <v>0</v>
      </c>
      <c r="S72" s="41">
        <v>0</v>
      </c>
      <c r="T72" s="41">
        <v>0</v>
      </c>
      <c r="U72" s="38">
        <f t="shared" si="18"/>
        <v>0</v>
      </c>
      <c r="V72" s="38">
        <f t="shared" si="24"/>
        <v>0</v>
      </c>
      <c r="W72" s="41">
        <v>0</v>
      </c>
      <c r="X72" s="41">
        <v>0</v>
      </c>
      <c r="Y72" s="38">
        <f t="shared" si="19"/>
        <v>0</v>
      </c>
      <c r="Z72" s="38">
        <f t="shared" si="25"/>
        <v>0</v>
      </c>
      <c r="AA72" s="42">
        <v>0</v>
      </c>
      <c r="AB72" s="42">
        <v>0</v>
      </c>
      <c r="AC72" s="38">
        <f t="shared" si="20"/>
        <v>0</v>
      </c>
      <c r="AD72" s="38">
        <f t="shared" si="26"/>
        <v>0</v>
      </c>
      <c r="AE72" s="24">
        <f t="shared" si="12"/>
        <v>0</v>
      </c>
      <c r="AF72" s="24">
        <f t="shared" si="8"/>
        <v>0</v>
      </c>
      <c r="AG72" s="33">
        <f t="shared" si="21"/>
        <v>0</v>
      </c>
      <c r="AH72" s="34">
        <f t="shared" si="22"/>
        <v>0</v>
      </c>
      <c r="AI72" s="34">
        <f t="shared" si="23"/>
        <v>0</v>
      </c>
      <c r="AJ72" s="30">
        <v>0</v>
      </c>
    </row>
    <row r="73" spans="2:36" ht="14.25" thickBot="1">
      <c r="B73" s="29" t="s">
        <v>124</v>
      </c>
      <c r="F73" s="25" t="s">
        <v>125</v>
      </c>
      <c r="G73" s="26">
        <v>0</v>
      </c>
      <c r="H73" s="26">
        <v>0</v>
      </c>
      <c r="I73" s="36">
        <v>0</v>
      </c>
      <c r="J73" s="36">
        <v>0</v>
      </c>
      <c r="K73" s="36">
        <v>0</v>
      </c>
      <c r="L73" s="36">
        <v>0</v>
      </c>
      <c r="M73" s="36">
        <f t="shared" si="16"/>
        <v>0</v>
      </c>
      <c r="N73" s="36">
        <f t="shared" si="27"/>
        <v>0</v>
      </c>
      <c r="O73" s="36">
        <v>0</v>
      </c>
      <c r="P73" s="36">
        <v>0</v>
      </c>
      <c r="Q73" s="36">
        <f t="shared" si="17"/>
        <v>0</v>
      </c>
      <c r="R73" s="36">
        <f t="shared" si="28"/>
        <v>0</v>
      </c>
      <c r="S73" s="36">
        <v>0</v>
      </c>
      <c r="T73" s="36">
        <v>0</v>
      </c>
      <c r="U73" s="36">
        <f t="shared" si="18"/>
        <v>0</v>
      </c>
      <c r="V73" s="36">
        <f t="shared" si="24"/>
        <v>0</v>
      </c>
      <c r="W73" s="36">
        <v>0</v>
      </c>
      <c r="X73" s="36">
        <v>0</v>
      </c>
      <c r="Y73" s="36">
        <f t="shared" si="19"/>
        <v>0</v>
      </c>
      <c r="Z73" s="36">
        <f t="shared" si="25"/>
        <v>0</v>
      </c>
      <c r="AA73" s="36">
        <v>0</v>
      </c>
      <c r="AB73" s="36">
        <v>0</v>
      </c>
      <c r="AC73" s="36">
        <f t="shared" si="20"/>
        <v>0</v>
      </c>
      <c r="AD73" s="36">
        <f t="shared" si="26"/>
        <v>0</v>
      </c>
      <c r="AE73" s="24">
        <f t="shared" si="12"/>
        <v>0</v>
      </c>
      <c r="AF73" s="24">
        <f t="shared" si="8"/>
        <v>0</v>
      </c>
      <c r="AG73" s="1">
        <f t="shared" si="21"/>
        <v>0</v>
      </c>
      <c r="AH73" s="2">
        <f t="shared" si="22"/>
        <v>0</v>
      </c>
      <c r="AI73" s="2">
        <f t="shared" si="23"/>
        <v>0</v>
      </c>
      <c r="AJ73" s="26">
        <v>0</v>
      </c>
    </row>
    <row r="74" spans="2:36" ht="14.25" thickBot="1">
      <c r="B74" s="29" t="s">
        <v>126</v>
      </c>
      <c r="F74" s="27" t="s">
        <v>127</v>
      </c>
      <c r="G74" s="30">
        <v>0</v>
      </c>
      <c r="H74" s="30">
        <v>0</v>
      </c>
      <c r="I74" s="41">
        <v>0</v>
      </c>
      <c r="J74" s="41">
        <v>0</v>
      </c>
      <c r="K74" s="41">
        <v>0</v>
      </c>
      <c r="L74" s="41">
        <v>0</v>
      </c>
      <c r="M74" s="38">
        <f t="shared" si="16"/>
        <v>0</v>
      </c>
      <c r="N74" s="38">
        <f t="shared" si="27"/>
        <v>0</v>
      </c>
      <c r="O74" s="41">
        <v>0</v>
      </c>
      <c r="P74" s="41">
        <v>0</v>
      </c>
      <c r="Q74" s="38">
        <f t="shared" si="17"/>
        <v>0</v>
      </c>
      <c r="R74" s="38">
        <f t="shared" si="28"/>
        <v>0</v>
      </c>
      <c r="S74" s="41">
        <v>0</v>
      </c>
      <c r="T74" s="41">
        <v>0</v>
      </c>
      <c r="U74" s="38">
        <f t="shared" si="18"/>
        <v>0</v>
      </c>
      <c r="V74" s="38">
        <f t="shared" si="24"/>
        <v>0</v>
      </c>
      <c r="W74" s="41">
        <v>0</v>
      </c>
      <c r="X74" s="41">
        <v>0</v>
      </c>
      <c r="Y74" s="38">
        <f t="shared" si="19"/>
        <v>0</v>
      </c>
      <c r="Z74" s="38">
        <f t="shared" si="25"/>
        <v>0</v>
      </c>
      <c r="AA74" s="43">
        <v>0</v>
      </c>
      <c r="AB74" s="43">
        <v>0</v>
      </c>
      <c r="AC74" s="38">
        <f t="shared" si="20"/>
        <v>0</v>
      </c>
      <c r="AD74" s="38">
        <f t="shared" si="26"/>
        <v>0</v>
      </c>
      <c r="AE74" s="24">
        <f t="shared" si="12"/>
        <v>0</v>
      </c>
      <c r="AF74" s="24">
        <f t="shared" si="8"/>
        <v>0</v>
      </c>
      <c r="AG74" s="33">
        <f t="shared" si="21"/>
        <v>0</v>
      </c>
      <c r="AH74" s="34">
        <f t="shared" si="22"/>
        <v>0</v>
      </c>
      <c r="AI74" s="34">
        <f t="shared" si="23"/>
        <v>0</v>
      </c>
      <c r="AJ74" s="30">
        <v>0</v>
      </c>
    </row>
    <row r="75" spans="2:36" ht="14.25" thickBot="1">
      <c r="B75" s="29" t="s">
        <v>128</v>
      </c>
      <c r="F75" s="27" t="s">
        <v>129</v>
      </c>
      <c r="G75" s="30">
        <v>0</v>
      </c>
      <c r="H75" s="30">
        <v>0</v>
      </c>
      <c r="I75" s="41">
        <v>0</v>
      </c>
      <c r="J75" s="41">
        <v>0</v>
      </c>
      <c r="K75" s="41">
        <v>0</v>
      </c>
      <c r="L75" s="41">
        <v>0</v>
      </c>
      <c r="M75" s="38">
        <f t="shared" si="16"/>
        <v>0</v>
      </c>
      <c r="N75" s="38">
        <f t="shared" si="27"/>
        <v>0</v>
      </c>
      <c r="O75" s="41">
        <v>0</v>
      </c>
      <c r="P75" s="41">
        <v>0</v>
      </c>
      <c r="Q75" s="38">
        <f t="shared" si="17"/>
        <v>0</v>
      </c>
      <c r="R75" s="38">
        <f t="shared" si="28"/>
        <v>0</v>
      </c>
      <c r="S75" s="41">
        <v>0</v>
      </c>
      <c r="T75" s="41">
        <v>0</v>
      </c>
      <c r="U75" s="38">
        <f t="shared" si="18"/>
        <v>0</v>
      </c>
      <c r="V75" s="38">
        <f t="shared" si="24"/>
        <v>0</v>
      </c>
      <c r="W75" s="41">
        <v>0</v>
      </c>
      <c r="X75" s="41">
        <v>0</v>
      </c>
      <c r="Y75" s="38">
        <f t="shared" si="19"/>
        <v>0</v>
      </c>
      <c r="Z75" s="38">
        <f t="shared" si="25"/>
        <v>0</v>
      </c>
      <c r="AA75" s="43">
        <v>0</v>
      </c>
      <c r="AB75" s="43">
        <v>0</v>
      </c>
      <c r="AC75" s="38">
        <f t="shared" si="20"/>
        <v>0</v>
      </c>
      <c r="AD75" s="38">
        <f t="shared" si="26"/>
        <v>0</v>
      </c>
      <c r="AE75" s="24">
        <f t="shared" si="12"/>
        <v>0</v>
      </c>
      <c r="AF75" s="24">
        <f t="shared" si="8"/>
        <v>0</v>
      </c>
      <c r="AG75" s="33">
        <f t="shared" si="21"/>
        <v>0</v>
      </c>
      <c r="AH75" s="34">
        <f t="shared" si="22"/>
        <v>0</v>
      </c>
      <c r="AI75" s="34">
        <f t="shared" si="23"/>
        <v>0</v>
      </c>
      <c r="AJ75" s="30">
        <v>0</v>
      </c>
    </row>
    <row r="76" spans="2:36" ht="14.25" thickBot="1">
      <c r="B76" s="29" t="s">
        <v>130</v>
      </c>
      <c r="F76" s="25" t="s">
        <v>131</v>
      </c>
      <c r="G76" s="26">
        <v>0</v>
      </c>
      <c r="H76" s="26">
        <v>0</v>
      </c>
      <c r="I76" s="36">
        <v>0</v>
      </c>
      <c r="J76" s="36">
        <v>0</v>
      </c>
      <c r="K76" s="36">
        <v>0</v>
      </c>
      <c r="L76" s="36">
        <v>0</v>
      </c>
      <c r="M76" s="36">
        <f t="shared" si="16"/>
        <v>0</v>
      </c>
      <c r="N76" s="36">
        <f t="shared" si="27"/>
        <v>0</v>
      </c>
      <c r="O76" s="36">
        <v>0</v>
      </c>
      <c r="P76" s="36">
        <v>0</v>
      </c>
      <c r="Q76" s="36">
        <f t="shared" si="17"/>
        <v>0</v>
      </c>
      <c r="R76" s="36">
        <f t="shared" si="28"/>
        <v>0</v>
      </c>
      <c r="S76" s="36">
        <v>0</v>
      </c>
      <c r="T76" s="36">
        <v>0</v>
      </c>
      <c r="U76" s="36">
        <f t="shared" si="18"/>
        <v>0</v>
      </c>
      <c r="V76" s="36">
        <f t="shared" si="24"/>
        <v>0</v>
      </c>
      <c r="W76" s="36">
        <v>0</v>
      </c>
      <c r="X76" s="36">
        <v>0</v>
      </c>
      <c r="Y76" s="36">
        <f t="shared" si="19"/>
        <v>0</v>
      </c>
      <c r="Z76" s="36">
        <f t="shared" si="25"/>
        <v>0</v>
      </c>
      <c r="AA76" s="36">
        <v>0</v>
      </c>
      <c r="AB76" s="36">
        <v>0</v>
      </c>
      <c r="AC76" s="36">
        <f t="shared" si="20"/>
        <v>0</v>
      </c>
      <c r="AD76" s="36">
        <f t="shared" si="26"/>
        <v>0</v>
      </c>
      <c r="AE76" s="24">
        <f t="shared" si="12"/>
        <v>0</v>
      </c>
      <c r="AF76" s="24">
        <f t="shared" si="8"/>
        <v>0</v>
      </c>
      <c r="AG76" s="1">
        <f t="shared" si="21"/>
        <v>0</v>
      </c>
      <c r="AH76" s="2">
        <f t="shared" si="22"/>
        <v>0</v>
      </c>
      <c r="AI76" s="2">
        <f t="shared" si="23"/>
        <v>0</v>
      </c>
      <c r="AJ76" s="26">
        <v>0</v>
      </c>
    </row>
    <row r="77" spans="2:35" ht="13.5">
      <c r="B77" s="29" t="s">
        <v>1</v>
      </c>
      <c r="Q77" s="31" t="s">
        <v>1</v>
      </c>
      <c r="R77" s="31" t="s">
        <v>1</v>
      </c>
      <c r="U77" s="31" t="s">
        <v>1</v>
      </c>
      <c r="Y77" s="31" t="s">
        <v>1</v>
      </c>
      <c r="Z77" s="31" t="s">
        <v>1</v>
      </c>
      <c r="AG77" s="32" t="s">
        <v>1</v>
      </c>
      <c r="AH77" s="32" t="s">
        <v>1</v>
      </c>
      <c r="AI77" s="32" t="s">
        <v>1</v>
      </c>
    </row>
    <row r="78" ht="13.5">
      <c r="B78" s="29" t="s">
        <v>1</v>
      </c>
    </row>
    <row r="79" ht="13.5">
      <c r="B79" s="29" t="s">
        <v>1</v>
      </c>
    </row>
    <row r="80" ht="13.5">
      <c r="B80" s="29" t="s">
        <v>1</v>
      </c>
    </row>
    <row r="81" ht="13.5">
      <c r="B81" s="29" t="s">
        <v>1</v>
      </c>
    </row>
    <row r="82" ht="13.5">
      <c r="B82" s="29" t="s">
        <v>1</v>
      </c>
    </row>
    <row r="83" ht="13.5">
      <c r="B83" s="29" t="s">
        <v>1</v>
      </c>
    </row>
  </sheetData>
  <sheetProtection/>
  <mergeCells count="20">
    <mergeCell ref="W21:X21"/>
    <mergeCell ref="G20:V20"/>
    <mergeCell ref="AH21:AI21"/>
    <mergeCell ref="AC21:AD21"/>
    <mergeCell ref="AA21:AB21"/>
    <mergeCell ref="AE21:AF21"/>
    <mergeCell ref="AG21:AG22"/>
    <mergeCell ref="Q21:R21"/>
    <mergeCell ref="U21:V21"/>
    <mergeCell ref="Y21:Z21"/>
    <mergeCell ref="F21:F22"/>
    <mergeCell ref="F11:AJ11"/>
    <mergeCell ref="G21:G22"/>
    <mergeCell ref="H21:H22"/>
    <mergeCell ref="I21:J21"/>
    <mergeCell ref="K21:L21"/>
    <mergeCell ref="AJ21:AJ22"/>
    <mergeCell ref="M21:N21"/>
    <mergeCell ref="O21:P21"/>
    <mergeCell ref="S21:T21"/>
  </mergeCells>
  <printOptions horizontalCentered="1" verticalCentered="1"/>
  <pageMargins left="0.3937007874015748" right="0.3937007874015748" top="0.28" bottom="0.3937007874015748" header="0.3937007874015748" footer="0.3937007874015748"/>
  <pageSetup firstPageNumber="1" useFirstPageNumber="1" fitToHeight="1" fitToWidth="1" horizontalDpi="600" verticalDpi="600" orientation="landscape" paperSize="9" scale="62" r:id="rId1"/>
  <headerFooter alignWithMargins="0">
    <oddFooter>&amp;Le-bütçe "" aşaması raporudur.  (13.08.2018 13:35:21)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2018-08-16T12:00:13Z</cp:lastPrinted>
  <dcterms:created xsi:type="dcterms:W3CDTF">2018-08-13T10:36:21Z</dcterms:created>
  <dcterms:modified xsi:type="dcterms:W3CDTF">2018-08-16T12:00:20Z</dcterms:modified>
  <cp:category/>
  <cp:version/>
  <cp:contentType/>
  <cp:contentStatus/>
</cp:coreProperties>
</file>